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https://sgoon.sharepoint.com/teams/HardenbergmboVeehouderij/Gedeelde documenten/General/13. Opdrachten studenten/Bedrijfsvoeren 33 2020-2021/"/>
    </mc:Choice>
  </mc:AlternateContent>
  <xr:revisionPtr revIDLastSave="4" documentId="8_{2A780D76-2567-4620-9875-766B469A1388}" xr6:coauthVersionLast="36" xr6:coauthVersionMax="36" xr10:uidLastSave="{473FBE58-6BFC-4114-9A8C-85ED3B244589}"/>
  <bookViews>
    <workbookView xWindow="240" yWindow="150" windowWidth="20130" windowHeight="7950" xr2:uid="{00000000-000D-0000-FFFF-FFFF00000000}"/>
  </bookViews>
  <sheets>
    <sheet name="beoordelingsformulier" sheetId="1" r:id="rId1"/>
    <sheet name="Omzettingstabel" sheetId="2" r:id="rId2"/>
    <sheet name="Blad3" sheetId="3" r:id="rId3"/>
  </sheets>
  <definedNames>
    <definedName name="_xlnm.Print_Area" localSheetId="0">beoordelingsformulier!$A$1:$G$98</definedName>
  </definedNames>
  <calcPr calcId="191028"/>
</workbook>
</file>

<file path=xl/calcChain.xml><?xml version="1.0" encoding="utf-8"?>
<calcChain xmlns="http://schemas.openxmlformats.org/spreadsheetml/2006/main">
  <c r="D53" i="1" l="1"/>
  <c r="D49" i="1"/>
  <c r="D84" i="1" l="1"/>
  <c r="D74" i="1" l="1"/>
  <c r="G74" i="1" s="1"/>
  <c r="G49" i="1"/>
  <c r="D42" i="1"/>
  <c r="G42" i="1" s="1"/>
  <c r="D62" i="1"/>
  <c r="G62" i="1" s="1"/>
  <c r="G53" i="1"/>
  <c r="D79" i="1"/>
  <c r="G79" i="1" s="1"/>
  <c r="D35" i="1"/>
  <c r="G35" i="1" s="1"/>
  <c r="A39" i="1" l="1"/>
  <c r="A40" i="1" s="1"/>
  <c r="A41" i="1" s="1"/>
  <c r="A43" i="1" s="1"/>
  <c r="A44" i="1" s="1"/>
  <c r="A45" i="1" s="1"/>
  <c r="A46" i="1" s="1"/>
  <c r="A47" i="1" s="1"/>
  <c r="A48" i="1" s="1"/>
  <c r="A50" i="1" l="1"/>
  <c r="B7" i="2" l="1"/>
  <c r="A54" i="1" l="1"/>
  <c r="A55" i="1" s="1"/>
  <c r="A56" i="1" s="1"/>
  <c r="A57" i="1" s="1"/>
  <c r="A58" i="1" s="1"/>
  <c r="A59" i="1" s="1"/>
  <c r="A60" i="1" s="1"/>
  <c r="A61" i="1" s="1"/>
  <c r="A63" i="1" s="1"/>
  <c r="A64" i="1" s="1"/>
  <c r="A65" i="1" s="1"/>
  <c r="A66" i="1" s="1"/>
  <c r="A67" i="1" s="1"/>
  <c r="A68" i="1" s="1"/>
  <c r="A69" i="1" s="1"/>
  <c r="A70" i="1" s="1"/>
  <c r="A71" i="1" s="1"/>
  <c r="A72" i="1" s="1"/>
  <c r="A73" i="1" s="1"/>
  <c r="A75" i="1" s="1"/>
  <c r="A76" i="1" s="1"/>
  <c r="A77" i="1" s="1"/>
  <c r="A78" i="1" s="1"/>
  <c r="A80" i="1" s="1"/>
  <c r="A81" i="1" s="1"/>
  <c r="A82" i="1" s="1"/>
  <c r="A83" i="1" s="1"/>
  <c r="C3" i="2"/>
  <c r="A8" i="2" l="1"/>
  <c r="B8" i="2" s="1"/>
  <c r="D6" i="2"/>
  <c r="D86" i="1" s="1"/>
  <c r="D87" i="1" s="1"/>
  <c r="A9" i="2" l="1"/>
  <c r="A10" i="2" s="1"/>
  <c r="B9" i="2" l="1"/>
  <c r="A11" i="2"/>
  <c r="B10" i="2"/>
  <c r="B11" i="2" l="1"/>
  <c r="A12" i="2"/>
  <c r="B12" i="2" l="1"/>
  <c r="A13" i="2"/>
  <c r="A14" i="2" l="1"/>
  <c r="B13" i="2"/>
  <c r="B14" i="2" l="1"/>
  <c r="A15" i="2"/>
  <c r="A16" i="2" l="1"/>
  <c r="B15" i="2"/>
  <c r="B16" i="2" l="1"/>
  <c r="A17" i="2"/>
  <c r="A18" i="2" l="1"/>
  <c r="B17" i="2"/>
  <c r="B18" i="2" l="1"/>
  <c r="A19" i="2"/>
  <c r="A20" i="2" l="1"/>
  <c r="B19" i="2"/>
  <c r="B20" i="2" l="1"/>
  <c r="A21" i="2"/>
  <c r="A22" i="2" l="1"/>
  <c r="B21" i="2"/>
  <c r="B22" i="2" l="1"/>
  <c r="A23" i="2"/>
  <c r="B23" i="2" l="1"/>
  <c r="A24" i="2"/>
  <c r="B24" i="2" l="1"/>
  <c r="A25" i="2"/>
  <c r="B25" i="2" l="1"/>
  <c r="A26" i="2"/>
  <c r="B26" i="2" l="1"/>
  <c r="A27" i="2"/>
  <c r="A28" i="2" l="1"/>
  <c r="B27" i="2"/>
  <c r="B28" i="2" l="1"/>
  <c r="A29" i="2"/>
  <c r="A30" i="2" l="1"/>
  <c r="B29" i="2"/>
  <c r="B30" i="2" l="1"/>
  <c r="A31" i="2"/>
  <c r="A32" i="2" l="1"/>
  <c r="B31" i="2"/>
  <c r="B32" i="2" l="1"/>
  <c r="A33" i="2"/>
  <c r="B33" i="2" l="1"/>
  <c r="A34" i="2"/>
  <c r="B34" i="2" l="1"/>
  <c r="A35" i="2"/>
  <c r="B35" i="2" l="1"/>
  <c r="A36" i="2"/>
  <c r="A37" i="2" l="1"/>
  <c r="B36" i="2"/>
  <c r="B37" i="2" l="1"/>
  <c r="A38" i="2"/>
  <c r="B38" i="2" l="1"/>
  <c r="A39" i="2"/>
  <c r="B39" i="2" l="1"/>
  <c r="A40" i="2"/>
  <c r="B40" i="2" l="1"/>
  <c r="A41" i="2"/>
  <c r="A42" i="2" l="1"/>
  <c r="B41" i="2"/>
  <c r="B42" i="2" l="1"/>
  <c r="A43" i="2"/>
  <c r="A44" i="2" l="1"/>
  <c r="B43" i="2"/>
  <c r="A45" i="2" l="1"/>
  <c r="B44" i="2"/>
  <c r="A46" i="2" l="1"/>
  <c r="B45" i="2"/>
  <c r="B46" i="2" l="1"/>
  <c r="A47" i="2"/>
  <c r="A48" i="2" l="1"/>
  <c r="B47" i="2"/>
  <c r="A49" i="2" l="1"/>
  <c r="B48" i="2"/>
  <c r="A50" i="2" l="1"/>
  <c r="B49" i="2"/>
  <c r="B50" i="2" l="1"/>
  <c r="A51" i="2"/>
  <c r="A52" i="2" l="1"/>
  <c r="B51" i="2"/>
  <c r="B52" i="2" l="1"/>
  <c r="A53" i="2"/>
  <c r="A54" i="2" l="1"/>
  <c r="B53" i="2"/>
  <c r="B54" i="2" l="1"/>
  <c r="A55" i="2"/>
  <c r="A56" i="2" l="1"/>
  <c r="B55" i="2"/>
  <c r="B56" i="2" l="1"/>
  <c r="A57" i="2"/>
  <c r="A58" i="2" l="1"/>
  <c r="B57" i="2"/>
  <c r="B58" i="2" l="1"/>
  <c r="A59" i="2"/>
  <c r="A60" i="2" l="1"/>
  <c r="B59" i="2"/>
  <c r="B60" i="2" l="1"/>
  <c r="A61" i="2"/>
  <c r="A62" i="2" l="1"/>
  <c r="B61" i="2"/>
  <c r="B62" i="2" l="1"/>
  <c r="A63" i="2"/>
  <c r="A64" i="2" l="1"/>
  <c r="B63" i="2"/>
  <c r="B64" i="2" l="1"/>
  <c r="A65" i="2"/>
  <c r="B65" i="2" l="1"/>
  <c r="A66" i="2"/>
  <c r="B66" i="2" l="1"/>
  <c r="A67" i="2"/>
  <c r="A68" i="2" l="1"/>
  <c r="B67" i="2"/>
  <c r="B68" i="2" l="1"/>
  <c r="A69" i="2"/>
  <c r="B69" i="2" l="1"/>
  <c r="A70" i="2"/>
  <c r="B70" i="2" l="1"/>
  <c r="A71" i="2"/>
  <c r="A72" i="2" l="1"/>
  <c r="B71" i="2"/>
  <c r="B72" i="2" l="1"/>
  <c r="A73" i="2"/>
  <c r="A74" i="2" l="1"/>
  <c r="B73" i="2"/>
  <c r="B74" i="2" l="1"/>
  <c r="A75" i="2"/>
  <c r="B75" i="2" l="1"/>
  <c r="A76" i="2"/>
  <c r="B76" i="2" l="1"/>
  <c r="A77" i="2"/>
  <c r="B77" i="2" l="1"/>
  <c r="A78" i="2"/>
  <c r="B78" i="2" l="1"/>
  <c r="A79" i="2"/>
  <c r="A80" i="2" l="1"/>
  <c r="B79" i="2"/>
  <c r="A81" i="2" l="1"/>
  <c r="B80" i="2"/>
  <c r="B81" i="2" l="1"/>
  <c r="A82" i="2"/>
  <c r="B82" i="2" l="1"/>
  <c r="A83" i="2"/>
  <c r="A84" i="2" l="1"/>
  <c r="B83" i="2"/>
  <c r="B84" i="2" l="1"/>
  <c r="A85" i="2"/>
  <c r="A86" i="2" l="1"/>
  <c r="B85" i="2"/>
  <c r="B86" i="2" l="1"/>
  <c r="A87" i="2"/>
  <c r="A88" i="2" l="1"/>
  <c r="B87" i="2"/>
  <c r="B88" i="2" l="1"/>
  <c r="A89" i="2"/>
  <c r="B89" i="2" l="1"/>
  <c r="A90" i="2"/>
  <c r="B90" i="2" l="1"/>
  <c r="A91" i="2"/>
  <c r="A92" i="2" l="1"/>
  <c r="B91" i="2"/>
  <c r="A93" i="2" l="1"/>
  <c r="B92" i="2"/>
  <c r="A94" i="2" l="1"/>
  <c r="B93" i="2"/>
  <c r="A95" i="2" l="1"/>
  <c r="B94" i="2"/>
  <c r="B95" i="2" l="1"/>
  <c r="A96" i="2"/>
  <c r="B96" i="2" l="1"/>
  <c r="A97" i="2"/>
  <c r="A98" i="2" l="1"/>
  <c r="B97" i="2"/>
  <c r="B98" i="2" l="1"/>
  <c r="A99" i="2"/>
  <c r="A100" i="2" l="1"/>
  <c r="B99" i="2"/>
  <c r="B100" i="2" l="1"/>
  <c r="A101" i="2"/>
  <c r="A102" i="2" l="1"/>
  <c r="B101" i="2"/>
  <c r="B102" i="2" l="1"/>
  <c r="A103" i="2"/>
  <c r="A104" i="2" l="1"/>
  <c r="B103" i="2"/>
  <c r="A105" i="2" l="1"/>
  <c r="B104" i="2"/>
  <c r="A106" i="2" l="1"/>
  <c r="B105" i="2"/>
  <c r="B106" i="2" l="1"/>
  <c r="A107" i="2"/>
  <c r="A108" i="2" l="1"/>
  <c r="B107" i="2"/>
  <c r="A109" i="2" l="1"/>
  <c r="B108" i="2"/>
  <c r="B109" i="2" l="1"/>
  <c r="A110" i="2"/>
  <c r="B110" i="2" l="1"/>
  <c r="A111" i="2"/>
  <c r="B111" i="2" l="1"/>
  <c r="A112" i="2"/>
  <c r="A113" i="2" l="1"/>
  <c r="B112" i="2"/>
  <c r="B113" i="2" l="1"/>
  <c r="A114" i="2"/>
  <c r="A115" i="2" l="1"/>
  <c r="B114" i="2"/>
  <c r="B115" i="2" l="1"/>
  <c r="A116" i="2"/>
  <c r="A117" i="2" l="1"/>
  <c r="B116" i="2"/>
  <c r="B117" i="2" l="1"/>
  <c r="A118" i="2"/>
  <c r="B118" i="2" l="1"/>
  <c r="A119" i="2"/>
  <c r="A120" i="2" l="1"/>
  <c r="B119" i="2"/>
  <c r="A121" i="2" l="1"/>
  <c r="B120" i="2"/>
  <c r="A122" i="2" l="1"/>
  <c r="B121" i="2"/>
  <c r="A123" i="2" l="1"/>
  <c r="B122" i="2"/>
  <c r="B123" i="2" l="1"/>
  <c r="A124" i="2"/>
  <c r="A125" i="2" l="1"/>
  <c r="B124" i="2"/>
  <c r="B125" i="2" l="1"/>
  <c r="A126" i="2"/>
  <c r="A127" i="2" l="1"/>
  <c r="B126" i="2"/>
  <c r="A128" i="2" l="1"/>
  <c r="B127" i="2"/>
  <c r="B128" i="2" l="1"/>
  <c r="A129" i="2"/>
  <c r="A130" i="2" l="1"/>
  <c r="B129" i="2"/>
  <c r="A131" i="2" l="1"/>
  <c r="B130" i="2"/>
  <c r="B131" i="2" l="1"/>
  <c r="A132" i="2"/>
  <c r="B132" i="2" l="1"/>
  <c r="A133" i="2"/>
  <c r="B133" i="2" l="1"/>
  <c r="A134" i="2"/>
  <c r="A135" i="2" l="1"/>
  <c r="B134" i="2"/>
  <c r="B135" i="2" l="1"/>
  <c r="A136" i="2"/>
  <c r="A137" i="2" l="1"/>
  <c r="B136" i="2"/>
  <c r="B137" i="2" l="1"/>
  <c r="A138" i="2"/>
  <c r="A139" i="2" l="1"/>
  <c r="B138" i="2"/>
  <c r="B139" i="2" l="1"/>
  <c r="A140" i="2"/>
  <c r="B140" i="2" l="1"/>
  <c r="A141" i="2"/>
  <c r="A142" i="2" l="1"/>
  <c r="B141" i="2"/>
  <c r="A143" i="2" l="1"/>
  <c r="B142" i="2"/>
  <c r="B143" i="2" l="1"/>
  <c r="A144" i="2"/>
  <c r="A145" i="2" l="1"/>
  <c r="B144" i="2"/>
  <c r="A146" i="2" l="1"/>
  <c r="B145" i="2"/>
  <c r="A147" i="2" l="1"/>
  <c r="B146" i="2"/>
  <c r="A148" i="2" l="1"/>
  <c r="B147" i="2"/>
  <c r="A149" i="2" l="1"/>
  <c r="B148" i="2"/>
  <c r="A150" i="2" l="1"/>
  <c r="B149" i="2"/>
  <c r="A151" i="2" l="1"/>
  <c r="B150" i="2"/>
  <c r="A152" i="2" l="1"/>
  <c r="B151" i="2"/>
  <c r="A153" i="2" l="1"/>
  <c r="B152" i="2"/>
  <c r="B153" i="2" l="1"/>
  <c r="A154" i="2"/>
  <c r="A155" i="2" l="1"/>
  <c r="B154" i="2"/>
  <c r="A156" i="2" l="1"/>
  <c r="B155" i="2"/>
  <c r="B156" i="2" l="1"/>
  <c r="A157" i="2"/>
  <c r="B157" i="2" l="1"/>
  <c r="A158" i="2"/>
  <c r="B158" i="2" l="1"/>
  <c r="A159" i="2"/>
  <c r="A160" i="2" l="1"/>
  <c r="B159" i="2"/>
  <c r="B160" i="2" l="1"/>
  <c r="A161" i="2"/>
  <c r="A162" i="2" l="1"/>
  <c r="B161" i="2"/>
  <c r="B162" i="2" l="1"/>
  <c r="A163" i="2"/>
  <c r="A164" i="2" l="1"/>
  <c r="B163" i="2"/>
  <c r="A165" i="2" l="1"/>
  <c r="B164" i="2"/>
  <c r="A166" i="2" l="1"/>
  <c r="B165" i="2"/>
  <c r="B166" i="2" l="1"/>
  <c r="A167" i="2"/>
  <c r="A168" i="2" l="1"/>
  <c r="B167" i="2"/>
  <c r="B168" i="2" l="1"/>
  <c r="A169" i="2"/>
  <c r="A170" i="2" l="1"/>
  <c r="B169" i="2"/>
  <c r="B170" i="2" l="1"/>
  <c r="A171" i="2"/>
  <c r="A172" i="2" l="1"/>
  <c r="B171" i="2"/>
  <c r="B172" i="2" l="1"/>
  <c r="A173" i="2"/>
  <c r="A174" i="2" l="1"/>
  <c r="B173" i="2"/>
  <c r="B174" i="2" l="1"/>
  <c r="A175" i="2"/>
  <c r="A176" i="2" l="1"/>
  <c r="B175" i="2"/>
  <c r="B176" i="2" l="1"/>
  <c r="A177" i="2"/>
  <c r="A178" i="2" l="1"/>
  <c r="B177" i="2"/>
  <c r="B178" i="2" l="1"/>
  <c r="A179" i="2"/>
  <c r="B179" i="2" l="1"/>
  <c r="A180" i="2"/>
  <c r="A181" i="2" l="1"/>
  <c r="B180" i="2"/>
  <c r="B181" i="2" l="1"/>
  <c r="A182" i="2"/>
  <c r="B182" i="2" l="1"/>
  <c r="A183" i="2"/>
  <c r="A184" i="2" l="1"/>
  <c r="B183" i="2"/>
  <c r="B184" i="2" l="1"/>
  <c r="A185" i="2"/>
  <c r="A186" i="2" l="1"/>
  <c r="B185" i="2"/>
  <c r="B186" i="2" l="1"/>
  <c r="A187" i="2"/>
  <c r="A188" i="2" l="1"/>
  <c r="B187" i="2"/>
  <c r="B188" i="2" l="1"/>
  <c r="A189" i="2"/>
  <c r="B189" i="2" l="1"/>
  <c r="A190" i="2"/>
  <c r="B190" i="2" l="1"/>
  <c r="A191" i="2"/>
  <c r="A192" i="2" l="1"/>
  <c r="B191" i="2"/>
  <c r="A193" i="2" l="1"/>
  <c r="B192" i="2"/>
  <c r="A194" i="2" l="1"/>
  <c r="B193" i="2"/>
  <c r="A195" i="2" l="1"/>
  <c r="B194" i="2"/>
  <c r="A196" i="2" l="1"/>
  <c r="B195" i="2"/>
  <c r="B196" i="2" l="1"/>
  <c r="A197" i="2"/>
  <c r="A198" i="2" l="1"/>
  <c r="B197" i="2"/>
  <c r="B198" i="2" l="1"/>
  <c r="A199" i="2"/>
  <c r="A200" i="2" l="1"/>
  <c r="B199" i="2"/>
  <c r="B200" i="2" l="1"/>
  <c r="A201" i="2"/>
  <c r="A202" i="2" l="1"/>
  <c r="B201" i="2"/>
  <c r="B202" i="2" l="1"/>
  <c r="A203" i="2"/>
  <c r="A204" i="2" l="1"/>
  <c r="B203" i="2"/>
  <c r="B204" i="2" l="1"/>
  <c r="A205" i="2"/>
  <c r="A206" i="2" l="1"/>
  <c r="B205" i="2"/>
  <c r="B206" i="2" l="1"/>
  <c r="A207" i="2"/>
  <c r="B207" i="2" l="1"/>
  <c r="A208" i="2"/>
  <c r="B208" i="2" l="1"/>
  <c r="A209" i="2"/>
  <c r="B209" i="2" l="1"/>
  <c r="A210" i="2"/>
  <c r="B210" i="2" l="1"/>
  <c r="A211" i="2"/>
  <c r="A212" i="2" l="1"/>
  <c r="B211" i="2"/>
  <c r="B212" i="2" l="1"/>
  <c r="A213" i="2"/>
  <c r="B213" i="2" l="1"/>
  <c r="A214" i="2"/>
  <c r="B214" i="2" l="1"/>
  <c r="A215" i="2"/>
  <c r="B215" i="2" l="1"/>
  <c r="A216" i="2"/>
  <c r="B216" i="2" l="1"/>
  <c r="A217" i="2"/>
  <c r="B217" i="2" l="1"/>
  <c r="A218" i="2"/>
  <c r="B218" i="2" l="1"/>
  <c r="A219" i="2"/>
  <c r="B219" i="2" l="1"/>
  <c r="A220" i="2"/>
  <c r="A221" i="2" l="1"/>
  <c r="B220" i="2"/>
  <c r="B221" i="2" l="1"/>
  <c r="A222" i="2"/>
  <c r="B222" i="2" l="1"/>
  <c r="A223" i="2"/>
  <c r="B223" i="2" l="1"/>
  <c r="A224" i="2"/>
  <c r="B224" i="2" l="1"/>
  <c r="A225" i="2"/>
  <c r="B225" i="2" l="1"/>
  <c r="A226" i="2"/>
  <c r="B226" i="2" l="1"/>
  <c r="A227" i="2"/>
  <c r="B227" i="2" l="1"/>
  <c r="A228" i="2"/>
  <c r="B228" i="2" l="1"/>
  <c r="A229" i="2"/>
  <c r="B229" i="2" l="1"/>
  <c r="A230" i="2"/>
  <c r="B230" i="2" l="1"/>
  <c r="A231" i="2"/>
  <c r="B231" i="2" l="1"/>
  <c r="A232" i="2"/>
  <c r="B232" i="2" s="1"/>
</calcChain>
</file>

<file path=xl/sharedStrings.xml><?xml version="1.0" encoding="utf-8"?>
<sst xmlns="http://schemas.openxmlformats.org/spreadsheetml/2006/main" count="115" uniqueCount="92">
  <si>
    <t xml:space="preserve">Beoordelingsformulier Bedrijfsvoering </t>
  </si>
  <si>
    <t>Crebo:</t>
  </si>
  <si>
    <t>25537 (Vakbekwaam medewerker veehouderij)</t>
  </si>
  <si>
    <t xml:space="preserve">Naam student: </t>
  </si>
  <si>
    <t>Groep:</t>
  </si>
  <si>
    <t>Datum afname:</t>
  </si>
  <si>
    <t xml:space="preserve">Beoordelaarsinstructie: </t>
  </si>
  <si>
    <t>Vul per beoordelingscriterium steeds een 0, 1, 2, 3 in:</t>
  </si>
  <si>
    <t>0 = onvoldoende/niet aanwezig</t>
  </si>
  <si>
    <t>1 = twijfel/matig</t>
  </si>
  <si>
    <t>3 = voldoende</t>
  </si>
  <si>
    <t>5 = goed</t>
  </si>
  <si>
    <t>Het cijfer wordt berekend met een formule op basis van de cesuur (minimale score voor een voldoende van 5,5).</t>
  </si>
  <si>
    <t>Voor alle mogelijke scores en bijbehorende cijfers kan de omzettingstabel worden geraadpleegd.</t>
  </si>
  <si>
    <t>Voorwaardelijk voor beoordeling</t>
  </si>
  <si>
    <t>Score</t>
  </si>
  <si>
    <t>De kringloopwijzer is aanwezig.</t>
  </si>
  <si>
    <t>De bodemanalyseformulieren zijn aanwezig. (paragraaf 2.1)</t>
  </si>
  <si>
    <t>Ja/Nee</t>
  </si>
  <si>
    <t>De bodemanalyseformulieren zijn aanwezig. (paragraaf 2.2)</t>
  </si>
  <si>
    <t>De kuiluitslagen, rantsoenen, MPR-bedrijfsoverzicht (4x) en MPR jaaroverzicht zijn aanwezig.</t>
  </si>
  <si>
    <t>Excel stalvoederbalans en artikelen zijn aanwezig.</t>
  </si>
  <si>
    <t>Het bedrijfsgezondheidsplan en het bedrijfsbehandelplan zijn aanwezig.</t>
  </si>
  <si>
    <t>Het fokkerij-overzicht van CRV is aanwezig.</t>
  </si>
  <si>
    <t>Het formulier snelzicht en de STO vruchtbaarheid zijn aanwezig.</t>
  </si>
  <si>
    <t>Alle bladen van de Beg-ru zijn aanwezig.</t>
  </si>
  <si>
    <t>De werkbladen zijn aanwezig.</t>
  </si>
  <si>
    <t>Het verslag ziet er verzorgd uit</t>
  </si>
  <si>
    <t>Indien een van de bovenstaande criteria de score 'Nee' heeft, wordt de opdracht NIET beoordeeld.</t>
  </si>
  <si>
    <t xml:space="preserve">Beoordelingscriteria </t>
  </si>
  <si>
    <t>Harde eis</t>
  </si>
  <si>
    <t>Voldaan</t>
  </si>
  <si>
    <t>x</t>
  </si>
  <si>
    <t>Ja / Nee</t>
  </si>
  <si>
    <t>Hoofdstuk 1 Kringloopwijzer</t>
  </si>
  <si>
    <t>De checklist kringloopwijzer is juist ingevuld.</t>
  </si>
  <si>
    <t>Er zijn vier punten benoemd waarin het bedrijf slechter scoort dan de LEI-bin norm. Deze punten zijn in de juiste volgorde gezet (meeste overschot/verlies bovenaan).</t>
  </si>
  <si>
    <t>Voor verbeterpunt 1 is een logische verbeteractie geformuleerd.</t>
  </si>
  <si>
    <t>Voor verbeterpunt 2 is een logische verbeteractie geformuleerd.</t>
  </si>
  <si>
    <t>Voor verbeterpunt 3 is een logische verbeteractie geformuleerd.</t>
  </si>
  <si>
    <t>Voor verbeterpunt 4 is een logische verbeteractie geformuleerd.</t>
  </si>
  <si>
    <t>Hoofdstuk 2 Bodemconditiescore, bodemkwaliteit en bemesting</t>
  </si>
  <si>
    <t>De plaatsingsruimte dierlijke mest op het bedrijf gelet op stikstof en fosfaat, de gebruiksruimte van stikstof en de totale hoeveelheid geproduceerde mest op het bedrijf zijn juist berekend.</t>
  </si>
  <si>
    <t>Het bemestingsplan voor de hoge P-AL en lage P-AL waarde is juist ingevuld en
het bemestingsplan voor het maisperceel is juist ingevuld.</t>
  </si>
  <si>
    <t>De bodemconditiescore van beide percelen is juist beoordeeld.</t>
  </si>
  <si>
    <t>De bodemgeschiktheid van beide percelen is juist beoordeeld</t>
  </si>
  <si>
    <t>Voor de verbeterpunten zijn logische verbeteracties geformuleerd.</t>
  </si>
  <si>
    <t xml:space="preserve">De bodemkundige en cultuurtechnische kwaliteiten zijn juist beoordeeld en er is een juiste inschatting van de agrarische waarde van de percelen gemaakt. </t>
  </si>
  <si>
    <t>Hoofdstuk 3 Ondernemen met natuur</t>
  </si>
  <si>
    <t>De huidige situatie is juist in beeld gebracht en het gesprek met de natuurvereniging is voldoende uitgewerkt.</t>
  </si>
  <si>
    <t>Er is duidelijk weergegeven wat het bedrijf kan doen aan natuurinclusieve landbouw.</t>
  </si>
  <si>
    <t>De mening van de student is duidelijk weergegeven en beargumenteerd.</t>
  </si>
  <si>
    <t>Hoofdstuk 4 Voeding en voeren</t>
  </si>
  <si>
    <t>De stalvoederbalans is juist ingevuld en er is een vergelijking gemaakt met de rest van de veehouders in Nederland.</t>
  </si>
  <si>
    <t>Er is een correct voederplan gemaakt op basis van de voervoorraad en eigen inzicht.</t>
  </si>
  <si>
    <t>Er zijn juiste, goed onderbouwde conclusies getrokken over het wel/niet aan-/verkopen van voer en er is een plan gemaakt hoe de voorraad volgend jaar gestuurd kan worden.</t>
  </si>
  <si>
    <t>De kwaliteit van het huidige rantsoen is juist beoordeeld.</t>
  </si>
  <si>
    <t>Er is een duidelijke vergelijking gemaakt tussen de biologische en de gangbare melkveehouderij.</t>
  </si>
  <si>
    <t>Er is correct aangegeven wat er veranderd moet worden in het rantsoen op het bedrijf zodat er biologisch gevoerd kan worden. Er is correct berekend wat het financiële resultaat zal zijn.</t>
  </si>
  <si>
    <t>De werkbladen BSK en MPR zijn correct ingevuld en de juiste conclusies zijn getrokken.</t>
  </si>
  <si>
    <t>Hoofdstuk 5 Veestapel</t>
  </si>
  <si>
    <t>De ziektestatus is goed in beeld gebracht en het werkblad beoordeling van ziektekengetallen is correct ingevuld.</t>
  </si>
  <si>
    <t>De gezondheidskosten van het bedrijf zijn juist beoordeeld.</t>
  </si>
  <si>
    <t>Er is een juiste vergelijking gemaakt tussen het bedrijf en andere bedrijven in Nederland op het gebied van fokkerij en er is juist in kaart gebracht welke nieuwe ontwikkelingen er zijn op dit gebied.</t>
  </si>
  <si>
    <t>Er is een juiste koe geselecteerd passend bij het fokdoel en er zijn juiste conclusies getrokken of de stierkeuze past bij deze koe.</t>
  </si>
  <si>
    <t>Er zijn duidelijke suggesties gedaan voor het wijzigen van het fokdoel/foksysteem op basis van de bij de analyse verzamelde informatie.</t>
  </si>
  <si>
    <t>Er is een juiste analyse gemaakt van snelzicht en STO vruchtbaarheid.</t>
  </si>
  <si>
    <t>Er zijn drie juiste adviezen geformuleerd en onderbouwd met een berekening.</t>
  </si>
  <si>
    <t>Er is een juist oordeel geveld over de groei van jongvee.</t>
  </si>
  <si>
    <t>Er is juist geconcludeerd (onderbouwd met berekeningen) of uitbesteden van jongvee voor dit bedrijf interessant is en of dit in Nederland of het buitenland plaats moet vinden.</t>
  </si>
  <si>
    <t>Hoofdstuk 6 Keten en kwaliteit</t>
  </si>
  <si>
    <t>De bedrijfskolom met een boerderijwinkel is juist in beeld gebracht en er is juist geconcludeerd welke gevolgen dit heeft voor kwaliteit, voedselveiligheid en arbo en milieu.</t>
  </si>
  <si>
    <t>Er is juist in kaart gebracht of de boerderijwinkel op de betreffende locatie kans van slagen heeft.</t>
  </si>
  <si>
    <t>De kosten/baten van het starten van een boerderijwinkel zijn correct berekend.</t>
  </si>
  <si>
    <t xml:space="preserve">Er is een logisch plan gemaakt hoe de boerderijwinkel onder de aandacht van klanten kan worden gebracht. </t>
  </si>
  <si>
    <t>Hoofdstuk 7 Economie</t>
  </si>
  <si>
    <t>Het tabblad bedrijfsgegevens is correct ingevuld.</t>
  </si>
  <si>
    <t>Het tabblad saldo rund is correct ingevuld.</t>
  </si>
  <si>
    <t>Het tabblad werktuigen is correct ingevuld.</t>
  </si>
  <si>
    <t>Het tabblad niet-toegerekende kosten is correct ingevuld.</t>
  </si>
  <si>
    <t>Totaal aantal punten</t>
  </si>
  <si>
    <t>Cijfer</t>
  </si>
  <si>
    <t>Behaald? (Cijfer minimaal een 5,5  en eventuele harde eis(en) behaald)</t>
  </si>
  <si>
    <t>max. score=</t>
  </si>
  <si>
    <t>cesuur =</t>
  </si>
  <si>
    <t xml:space="preserve">Eindoordeel  in woorden: </t>
  </si>
  <si>
    <t>Hier kun je trots op zijn:</t>
  </si>
  <si>
    <t>Hier moet je nog aan werken:</t>
  </si>
  <si>
    <t xml:space="preserve">Omzettingstabel </t>
  </si>
  <si>
    <t>Max. aantal punten:</t>
  </si>
  <si>
    <t xml:space="preserve">Cesuur: </t>
  </si>
  <si>
    <t>punten is voldoende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</si>
</sst>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9"/>
      <name val="Arial"/>
      <family val="2"/>
    </font>
    <font>
      <sz val="10"/>
      <name val="Arial"/>
      <family val="2"/>
    </font>
    <font>
      <b/>
      <sz val="11"/>
      <name val="Calibri"/>
      <family val="2"/>
      <scheme val="minor"/>
    </font>
    <font>
      <sz val="11"/>
      <name val="Calibri"/>
      <family val="2"/>
      <scheme val="minor"/>
    </font>
    <font>
      <b/>
      <sz val="14"/>
      <name val="Calibri"/>
      <family val="2"/>
      <scheme val="minor"/>
    </font>
    <font>
      <b/>
      <sz val="14"/>
      <color theme="1"/>
      <name val="Arial"/>
      <family val="2"/>
    </font>
    <font>
      <b/>
      <sz val="11"/>
      <color theme="1"/>
      <name val="Arial"/>
      <family val="2"/>
    </font>
    <font>
      <b/>
      <sz val="11"/>
      <name val="Arial"/>
      <family val="2"/>
    </font>
    <font>
      <sz val="11"/>
      <name val="Arial"/>
      <family val="2"/>
    </font>
    <font>
      <b/>
      <sz val="10"/>
      <color theme="1"/>
      <name val="Arial"/>
      <family val="2"/>
    </font>
    <font>
      <sz val="10"/>
      <color theme="1"/>
      <name val="Arial"/>
      <family val="2"/>
    </font>
    <font>
      <b/>
      <sz val="10"/>
      <name val="Arial"/>
      <family val="2"/>
    </font>
    <font>
      <b/>
      <i/>
      <sz val="11"/>
      <name val="Arial"/>
      <family val="2"/>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6" tint="0.59996337778862885"/>
        <bgColor indexed="64"/>
      </patternFill>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5">
    <xf numFmtId="0" fontId="0" fillId="0" borderId="0" xfId="0"/>
    <xf numFmtId="0" fontId="4" fillId="0" borderId="0" xfId="0" applyFont="1" applyAlignment="1">
      <alignment vertical="top" wrapText="1"/>
    </xf>
    <xf numFmtId="0" fontId="5" fillId="0" borderId="0" xfId="0" applyFont="1" applyAlignment="1">
      <alignment horizontal="left" vertical="top"/>
    </xf>
    <xf numFmtId="0" fontId="5" fillId="0" borderId="0" xfId="0" applyFont="1"/>
    <xf numFmtId="0" fontId="0" fillId="0" borderId="0" xfId="0" applyFont="1"/>
    <xf numFmtId="0" fontId="0" fillId="0" borderId="1" xfId="0" applyFont="1" applyBorder="1"/>
    <xf numFmtId="0" fontId="6" fillId="0" borderId="0" xfId="0" applyFont="1"/>
    <xf numFmtId="0" fontId="7" fillId="0" borderId="0" xfId="0" applyFont="1"/>
    <xf numFmtId="0" fontId="8" fillId="0" borderId="0" xfId="0" applyFont="1"/>
    <xf numFmtId="0" fontId="6" fillId="0" borderId="1" xfId="0" applyFont="1" applyBorder="1"/>
    <xf numFmtId="0" fontId="0" fillId="0" borderId="0" xfId="0" applyNumberFormat="1"/>
    <xf numFmtId="164" fontId="0" fillId="0" borderId="1" xfId="0" applyNumberFormat="1" applyBorder="1"/>
    <xf numFmtId="0" fontId="10" fillId="0" borderId="0" xfId="0" applyFont="1"/>
    <xf numFmtId="0" fontId="11" fillId="0" borderId="0" xfId="0" applyFont="1" applyAlignment="1">
      <alignment vertical="top"/>
    </xf>
    <xf numFmtId="0" fontId="12" fillId="0" borderId="0" xfId="0" applyFont="1" applyAlignment="1">
      <alignment horizontal="left" vertical="top"/>
    </xf>
    <xf numFmtId="0" fontId="11" fillId="3" borderId="1" xfId="0" applyFont="1" applyFill="1" applyBorder="1" applyAlignment="1">
      <alignment vertical="top" wrapText="1"/>
    </xf>
    <xf numFmtId="0" fontId="10" fillId="0" borderId="0" xfId="0" applyFont="1" applyBorder="1" applyAlignment="1">
      <alignment horizontal="left"/>
    </xf>
    <xf numFmtId="0" fontId="14" fillId="0" borderId="0" xfId="0" applyFont="1"/>
    <xf numFmtId="0" fontId="14" fillId="0" borderId="0" xfId="0" applyFont="1" applyFill="1" applyBorder="1"/>
    <xf numFmtId="164" fontId="13" fillId="0" borderId="4" xfId="0" applyNumberFormat="1" applyFont="1" applyBorder="1" applyAlignment="1">
      <alignment horizontal="center"/>
    </xf>
    <xf numFmtId="0" fontId="14" fillId="0" borderId="0" xfId="0" applyFont="1" applyBorder="1"/>
    <xf numFmtId="0" fontId="12" fillId="0" borderId="0" xfId="0" applyFont="1" applyAlignment="1">
      <alignment vertical="top" wrapText="1"/>
    </xf>
    <xf numFmtId="0" fontId="12" fillId="0" borderId="0" xfId="0" applyFont="1"/>
    <xf numFmtId="0" fontId="14" fillId="0" borderId="0" xfId="0" applyFont="1" applyAlignment="1">
      <alignment vertical="center"/>
    </xf>
    <xf numFmtId="0" fontId="9" fillId="0" borderId="0" xfId="0" applyFont="1" applyAlignment="1">
      <alignment vertical="center"/>
    </xf>
    <xf numFmtId="0" fontId="9" fillId="0" borderId="0" xfId="0" applyFont="1"/>
    <xf numFmtId="0" fontId="16" fillId="2" borderId="2" xfId="0" applyFont="1" applyFill="1" applyBorder="1" applyAlignment="1">
      <alignment vertical="top"/>
    </xf>
    <xf numFmtId="0" fontId="16" fillId="2" borderId="5" xfId="0" applyFont="1" applyFill="1" applyBorder="1" applyAlignment="1">
      <alignment vertical="top"/>
    </xf>
    <xf numFmtId="0" fontId="15" fillId="3" borderId="1" xfId="0" applyFont="1" applyFill="1" applyBorder="1" applyAlignment="1">
      <alignment vertical="top"/>
    </xf>
    <xf numFmtId="0" fontId="15" fillId="3" borderId="1" xfId="0" applyFont="1" applyFill="1" applyBorder="1" applyAlignment="1">
      <alignment vertical="top" wrapText="1"/>
    </xf>
    <xf numFmtId="0" fontId="14" fillId="0" borderId="1" xfId="0" applyFont="1" applyBorder="1" applyAlignment="1">
      <alignment vertical="top" wrapText="1"/>
    </xf>
    <xf numFmtId="0" fontId="14" fillId="0" borderId="1" xfId="0" applyFont="1" applyBorder="1"/>
    <xf numFmtId="0" fontId="10" fillId="4" borderId="0" xfId="0" applyFont="1" applyFill="1" applyBorder="1" applyAlignment="1">
      <alignment horizontal="left"/>
    </xf>
    <xf numFmtId="0" fontId="17" fillId="5" borderId="1" xfId="0" applyFont="1" applyFill="1" applyBorder="1" applyAlignment="1">
      <alignment horizontal="center"/>
    </xf>
    <xf numFmtId="0" fontId="11" fillId="3" borderId="5" xfId="0" applyFont="1" applyFill="1" applyBorder="1" applyAlignment="1">
      <alignment vertical="top"/>
    </xf>
    <xf numFmtId="0" fontId="11" fillId="3" borderId="3" xfId="0" applyFont="1" applyFill="1" applyBorder="1" applyAlignment="1">
      <alignment vertical="top" wrapText="1"/>
    </xf>
    <xf numFmtId="0" fontId="0" fillId="0" borderId="1" xfId="0" applyBorder="1" applyAlignment="1">
      <alignment horizontal="center"/>
    </xf>
    <xf numFmtId="164" fontId="16" fillId="2" borderId="1" xfId="0" applyNumberFormat="1" applyFont="1" applyFill="1" applyBorder="1" applyAlignment="1">
      <alignment vertical="top"/>
    </xf>
    <xf numFmtId="0" fontId="18" fillId="0" borderId="0" xfId="0" applyFont="1" applyBorder="1" applyAlignment="1">
      <alignment horizontal="center"/>
    </xf>
    <xf numFmtId="0" fontId="17" fillId="0" borderId="0" xfId="0" applyFont="1" applyBorder="1" applyAlignment="1">
      <alignment horizontal="left"/>
    </xf>
    <xf numFmtId="0" fontId="10" fillId="0" borderId="0" xfId="0" applyFont="1" applyFill="1"/>
    <xf numFmtId="0" fontId="12" fillId="0" borderId="0" xfId="0" applyFont="1" applyFill="1" applyAlignment="1">
      <alignment vertical="top" wrapText="1"/>
    </xf>
    <xf numFmtId="0" fontId="12" fillId="0" borderId="0" xfId="0" applyFont="1" applyFill="1" applyAlignment="1">
      <alignment horizontal="left" vertical="top"/>
    </xf>
    <xf numFmtId="0" fontId="12" fillId="0" borderId="0" xfId="0" applyFont="1" applyFill="1"/>
    <xf numFmtId="0" fontId="5" fillId="0" borderId="0" xfId="0" applyFont="1" applyFill="1"/>
    <xf numFmtId="0" fontId="11" fillId="0" borderId="1" xfId="0" applyFont="1" applyFill="1" applyBorder="1" applyAlignment="1">
      <alignment vertical="top" wrapText="1"/>
    </xf>
    <xf numFmtId="0" fontId="11" fillId="0" borderId="3" xfId="0" applyFont="1" applyFill="1" applyBorder="1" applyAlignment="1">
      <alignment vertical="top" wrapText="1"/>
    </xf>
    <xf numFmtId="164" fontId="16" fillId="0" borderId="1" xfId="0" applyNumberFormat="1" applyFont="1" applyFill="1" applyBorder="1" applyAlignment="1">
      <alignment vertical="top"/>
    </xf>
    <xf numFmtId="0" fontId="14" fillId="0" borderId="0" xfId="0" applyFont="1" applyFill="1"/>
    <xf numFmtId="164" fontId="13" fillId="0" borderId="0" xfId="0" applyNumberFormat="1" applyFont="1" applyFill="1" applyBorder="1" applyAlignment="1">
      <alignment horizontal="center"/>
    </xf>
    <xf numFmtId="0" fontId="18" fillId="0" borderId="0" xfId="0" applyFont="1" applyFill="1" applyBorder="1" applyAlignment="1">
      <alignment horizontal="center"/>
    </xf>
    <xf numFmtId="0" fontId="0" fillId="0" borderId="0" xfId="0" applyFill="1"/>
    <xf numFmtId="0" fontId="3" fillId="0" borderId="0" xfId="0" applyFont="1"/>
    <xf numFmtId="0" fontId="10" fillId="3" borderId="1" xfId="0" applyFont="1" applyFill="1" applyBorder="1"/>
    <xf numFmtId="0" fontId="10" fillId="3" borderId="1" xfId="0" applyFont="1" applyFill="1" applyBorder="1" applyAlignment="1">
      <alignment horizontal="center" vertical="center"/>
    </xf>
    <xf numFmtId="0" fontId="3" fillId="0" borderId="0" xfId="0" applyFont="1" applyFill="1"/>
    <xf numFmtId="0" fontId="3" fillId="0" borderId="0" xfId="0" applyFont="1" applyAlignment="1">
      <alignment horizontal="left"/>
    </xf>
    <xf numFmtId="0" fontId="3" fillId="0" borderId="1" xfId="0" applyFont="1" applyBorder="1"/>
    <xf numFmtId="0" fontId="3" fillId="0" borderId="0" xfId="0" applyFont="1" applyFill="1" applyBorder="1"/>
    <xf numFmtId="164" fontId="3" fillId="0" borderId="4" xfId="0" applyNumberFormat="1" applyFont="1" applyBorder="1"/>
    <xf numFmtId="164" fontId="3" fillId="0" borderId="0" xfId="0" applyNumberFormat="1" applyFont="1" applyFill="1" applyBorder="1"/>
    <xf numFmtId="0" fontId="3" fillId="0" borderId="0" xfId="0" applyFont="1" applyBorder="1"/>
    <xf numFmtId="0" fontId="3" fillId="4" borderId="0" xfId="0" applyFont="1" applyFill="1"/>
    <xf numFmtId="0" fontId="11" fillId="3" borderId="2" xfId="0" applyFont="1" applyFill="1" applyBorder="1" applyAlignment="1">
      <alignment vertical="top"/>
    </xf>
    <xf numFmtId="0" fontId="2" fillId="0" borderId="0" xfId="0" applyFont="1"/>
    <xf numFmtId="0" fontId="1" fillId="0" borderId="0" xfId="0" applyFont="1"/>
    <xf numFmtId="0" fontId="3" fillId="0" borderId="2" xfId="0" applyFont="1" applyBorder="1" applyAlignment="1">
      <alignment vertical="center" wrapText="1"/>
    </xf>
    <xf numFmtId="0" fontId="0" fillId="0" borderId="3" xfId="0"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3" fillId="0" borderId="6" xfId="0" applyFont="1" applyBorder="1" applyAlignment="1">
      <alignment horizontal="right"/>
    </xf>
    <xf numFmtId="0" fontId="0" fillId="0" borderId="7" xfId="0" applyBorder="1" applyAlignment="1">
      <alignment horizontal="right"/>
    </xf>
    <xf numFmtId="0" fontId="11" fillId="3" borderId="2" xfId="0" applyFont="1" applyFill="1" applyBorder="1" applyAlignment="1">
      <alignment vertical="top"/>
    </xf>
    <xf numFmtId="0" fontId="11" fillId="3" borderId="3" xfId="0" applyFont="1" applyFill="1" applyBorder="1" applyAlignment="1">
      <alignment vertical="top"/>
    </xf>
    <xf numFmtId="0" fontId="10" fillId="0" borderId="6" xfId="0" applyFont="1" applyBorder="1" applyAlignment="1">
      <alignment horizontal="right"/>
    </xf>
  </cellXfs>
  <cellStyles count="1">
    <cellStyle name="Standaard" xfId="0" builtinId="0"/>
  </cellStyles>
  <dxfs count="6">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
  <sheetViews>
    <sheetView tabSelected="1" topLeftCell="A88" zoomScaleNormal="100" workbookViewId="0">
      <selection activeCell="F76" sqref="F76"/>
    </sheetView>
  </sheetViews>
  <sheetFormatPr defaultRowHeight="14.5" x14ac:dyDescent="0.35"/>
  <cols>
    <col min="1" max="1" width="10.54296875" customWidth="1"/>
    <col min="2" max="2" width="29.7265625" customWidth="1"/>
    <col min="3" max="3" width="45.54296875" customWidth="1"/>
    <col min="4" max="4" width="15.54296875" bestFit="1" customWidth="1"/>
    <col min="5" max="5" width="4.54296875" style="51" customWidth="1"/>
    <col min="6" max="6" width="10.453125" customWidth="1"/>
  </cols>
  <sheetData>
    <row r="1" spans="1:6" ht="18" x14ac:dyDescent="0.4">
      <c r="A1" s="25" t="s">
        <v>0</v>
      </c>
      <c r="B1" s="52"/>
      <c r="C1" s="52"/>
      <c r="D1" s="52"/>
      <c r="E1" s="55"/>
      <c r="F1" s="52"/>
    </row>
    <row r="2" spans="1:6" x14ac:dyDescent="0.35">
      <c r="A2" s="52"/>
      <c r="B2" s="52"/>
      <c r="C2" s="52"/>
      <c r="D2" s="52"/>
      <c r="E2" s="55"/>
      <c r="F2" s="52"/>
    </row>
    <row r="3" spans="1:6" x14ac:dyDescent="0.35">
      <c r="A3" s="12" t="s">
        <v>1</v>
      </c>
      <c r="B3" s="52" t="s">
        <v>2</v>
      </c>
      <c r="C3" s="52"/>
      <c r="D3" s="52"/>
      <c r="E3" s="55"/>
      <c r="F3" s="52"/>
    </row>
    <row r="4" spans="1:6" x14ac:dyDescent="0.35">
      <c r="A4" s="12" t="s">
        <v>3</v>
      </c>
      <c r="B4" s="52"/>
      <c r="C4" s="64"/>
      <c r="D4" s="12" t="s">
        <v>4</v>
      </c>
      <c r="E4" s="40"/>
      <c r="F4" s="52"/>
    </row>
    <row r="5" spans="1:6" x14ac:dyDescent="0.35">
      <c r="A5" s="12" t="s">
        <v>5</v>
      </c>
      <c r="B5" s="52"/>
      <c r="C5" s="52"/>
      <c r="D5" s="52"/>
      <c r="E5" s="55"/>
      <c r="F5" s="52"/>
    </row>
    <row r="6" spans="1:6" x14ac:dyDescent="0.35">
      <c r="A6" s="52"/>
      <c r="B6" s="52"/>
      <c r="C6" s="52"/>
      <c r="D6" s="52"/>
      <c r="E6" s="55"/>
      <c r="F6" s="52"/>
    </row>
    <row r="7" spans="1:6" x14ac:dyDescent="0.35">
      <c r="A7" s="13" t="s">
        <v>6</v>
      </c>
      <c r="B7" s="52"/>
      <c r="C7" s="52"/>
      <c r="D7" s="21"/>
      <c r="E7" s="41"/>
      <c r="F7" s="1"/>
    </row>
    <row r="8" spans="1:6" x14ac:dyDescent="0.35">
      <c r="A8" s="14" t="s">
        <v>7</v>
      </c>
      <c r="B8" s="52"/>
      <c r="C8" s="52"/>
      <c r="D8" s="14"/>
      <c r="E8" s="42"/>
      <c r="F8" s="2"/>
    </row>
    <row r="9" spans="1:6" x14ac:dyDescent="0.35">
      <c r="A9" s="52"/>
      <c r="B9" s="52"/>
      <c r="C9" s="52"/>
      <c r="D9" s="22"/>
      <c r="E9" s="43"/>
      <c r="F9" s="3"/>
    </row>
    <row r="10" spans="1:6" x14ac:dyDescent="0.35">
      <c r="A10" s="52" t="s">
        <v>8</v>
      </c>
      <c r="B10" s="56"/>
      <c r="C10" s="65"/>
      <c r="D10" s="52"/>
      <c r="E10" s="55"/>
      <c r="F10" s="3"/>
    </row>
    <row r="11" spans="1:6" x14ac:dyDescent="0.35">
      <c r="A11" s="52" t="s">
        <v>9</v>
      </c>
      <c r="B11" s="56"/>
      <c r="C11" s="52"/>
      <c r="D11" s="52"/>
      <c r="E11" s="55"/>
      <c r="F11" s="3"/>
    </row>
    <row r="12" spans="1:6" x14ac:dyDescent="0.35">
      <c r="A12" s="52" t="s">
        <v>10</v>
      </c>
      <c r="B12" s="56"/>
      <c r="C12" s="52"/>
      <c r="D12" s="52"/>
      <c r="E12" s="55"/>
      <c r="F12" s="3"/>
    </row>
    <row r="13" spans="1:6" x14ac:dyDescent="0.35">
      <c r="A13" s="52" t="s">
        <v>11</v>
      </c>
      <c r="B13" s="56"/>
      <c r="C13" s="52"/>
      <c r="D13" s="52"/>
      <c r="E13" s="55"/>
      <c r="F13" s="3"/>
    </row>
    <row r="14" spans="1:6" x14ac:dyDescent="0.35">
      <c r="A14" s="52"/>
      <c r="B14" s="52"/>
      <c r="C14" s="52"/>
      <c r="D14" s="22"/>
      <c r="E14" s="43"/>
      <c r="F14" s="3"/>
    </row>
    <row r="15" spans="1:6" x14ac:dyDescent="0.35">
      <c r="A15" s="14" t="s">
        <v>12</v>
      </c>
      <c r="B15" s="52"/>
      <c r="C15" s="52"/>
      <c r="D15" s="22"/>
      <c r="E15" s="43"/>
      <c r="F15" s="3"/>
    </row>
    <row r="16" spans="1:6" x14ac:dyDescent="0.35">
      <c r="A16" s="52" t="s">
        <v>13</v>
      </c>
      <c r="B16" s="14"/>
      <c r="C16" s="14"/>
      <c r="D16" s="22"/>
      <c r="E16" s="43"/>
      <c r="F16" s="3"/>
    </row>
    <row r="17" spans="1:6" x14ac:dyDescent="0.35">
      <c r="A17" s="52"/>
      <c r="B17" s="14"/>
      <c r="C17" s="14"/>
      <c r="D17" s="22"/>
      <c r="E17" s="43"/>
      <c r="F17" s="3"/>
    </row>
    <row r="18" spans="1:6" x14ac:dyDescent="0.35">
      <c r="A18" s="17"/>
      <c r="B18" s="28" t="s">
        <v>14</v>
      </c>
      <c r="C18" s="29" t="s">
        <v>15</v>
      </c>
      <c r="D18" s="3"/>
      <c r="E18" s="44"/>
    </row>
    <row r="19" spans="1:6" x14ac:dyDescent="0.35">
      <c r="A19" s="17"/>
      <c r="B19" s="30" t="s">
        <v>16</v>
      </c>
      <c r="C19" s="31" t="s">
        <v>18</v>
      </c>
      <c r="D19" s="3"/>
      <c r="E19" s="44"/>
    </row>
    <row r="20" spans="1:6" ht="25" x14ac:dyDescent="0.35">
      <c r="A20" s="17"/>
      <c r="B20" s="30" t="s">
        <v>17</v>
      </c>
      <c r="C20" s="31" t="s">
        <v>18</v>
      </c>
      <c r="D20" s="3"/>
      <c r="E20" s="44"/>
    </row>
    <row r="21" spans="1:6" ht="25" x14ac:dyDescent="0.35">
      <c r="A21" s="17"/>
      <c r="B21" s="30" t="s">
        <v>19</v>
      </c>
      <c r="C21" s="31" t="s">
        <v>18</v>
      </c>
      <c r="D21" s="3"/>
      <c r="E21" s="44"/>
    </row>
    <row r="22" spans="1:6" ht="37.5" x14ac:dyDescent="0.35">
      <c r="A22" s="17"/>
      <c r="B22" s="30" t="s">
        <v>20</v>
      </c>
      <c r="C22" s="31" t="s">
        <v>18</v>
      </c>
      <c r="D22" s="3"/>
      <c r="E22" s="44"/>
    </row>
    <row r="23" spans="1:6" ht="25" x14ac:dyDescent="0.35">
      <c r="A23" s="17"/>
      <c r="B23" s="30" t="s">
        <v>21</v>
      </c>
      <c r="C23" s="31" t="s">
        <v>18</v>
      </c>
      <c r="D23" s="3"/>
      <c r="E23" s="44"/>
    </row>
    <row r="24" spans="1:6" ht="25" x14ac:dyDescent="0.35">
      <c r="A24" s="17"/>
      <c r="B24" s="30" t="s">
        <v>22</v>
      </c>
      <c r="C24" s="31" t="s">
        <v>18</v>
      </c>
      <c r="D24" s="3"/>
      <c r="E24" s="44"/>
    </row>
    <row r="25" spans="1:6" ht="25" x14ac:dyDescent="0.35">
      <c r="A25" s="17"/>
      <c r="B25" s="30" t="s">
        <v>23</v>
      </c>
      <c r="C25" s="31" t="s">
        <v>18</v>
      </c>
      <c r="D25" s="3"/>
      <c r="E25" s="44"/>
    </row>
    <row r="26" spans="1:6" ht="25" x14ac:dyDescent="0.35">
      <c r="A26" s="17"/>
      <c r="B26" s="30" t="s">
        <v>24</v>
      </c>
      <c r="C26" s="31" t="s">
        <v>18</v>
      </c>
      <c r="D26" s="3"/>
      <c r="E26" s="44"/>
    </row>
    <row r="27" spans="1:6" ht="25" x14ac:dyDescent="0.35">
      <c r="A27" s="17"/>
      <c r="B27" s="30" t="s">
        <v>25</v>
      </c>
      <c r="C27" s="31" t="s">
        <v>18</v>
      </c>
      <c r="D27" s="3"/>
      <c r="E27" s="44"/>
    </row>
    <row r="28" spans="1:6" x14ac:dyDescent="0.35">
      <c r="A28" s="17"/>
      <c r="B28" s="30" t="s">
        <v>26</v>
      </c>
      <c r="C28" s="31" t="s">
        <v>18</v>
      </c>
      <c r="D28" s="3"/>
      <c r="E28" s="44"/>
    </row>
    <row r="29" spans="1:6" x14ac:dyDescent="0.35">
      <c r="A29" s="17"/>
      <c r="B29" s="30" t="s">
        <v>27</v>
      </c>
      <c r="C29" s="31" t="s">
        <v>18</v>
      </c>
      <c r="D29" s="3"/>
      <c r="E29" s="44"/>
    </row>
    <row r="30" spans="1:6" x14ac:dyDescent="0.35">
      <c r="A30" s="17"/>
      <c r="B30" s="2"/>
      <c r="C30" s="3"/>
      <c r="D30" s="3"/>
      <c r="E30" s="44"/>
    </row>
    <row r="31" spans="1:6" x14ac:dyDescent="0.35">
      <c r="A31" s="17"/>
      <c r="B31" s="2" t="s">
        <v>28</v>
      </c>
      <c r="C31" s="3"/>
      <c r="D31" s="3"/>
      <c r="E31" s="44"/>
    </row>
    <row r="32" spans="1:6" x14ac:dyDescent="0.35">
      <c r="A32" s="17"/>
      <c r="B32" s="2"/>
      <c r="C32" s="2"/>
      <c r="D32" s="3"/>
      <c r="E32" s="44"/>
      <c r="F32" s="3"/>
    </row>
    <row r="33" spans="1:7" x14ac:dyDescent="0.35">
      <c r="A33" s="17"/>
      <c r="B33" s="72" t="s">
        <v>29</v>
      </c>
      <c r="C33" s="73"/>
      <c r="D33" s="15" t="s">
        <v>15</v>
      </c>
      <c r="E33" s="45"/>
      <c r="F33" s="53" t="s">
        <v>30</v>
      </c>
      <c r="G33" s="53" t="s">
        <v>31</v>
      </c>
    </row>
    <row r="34" spans="1:7" x14ac:dyDescent="0.35">
      <c r="A34" s="17"/>
      <c r="B34" s="63"/>
      <c r="C34" s="34"/>
      <c r="D34" s="35"/>
      <c r="E34" s="46"/>
      <c r="F34" s="54" t="s">
        <v>32</v>
      </c>
      <c r="G34" s="54" t="s">
        <v>33</v>
      </c>
    </row>
    <row r="35" spans="1:7" x14ac:dyDescent="0.35">
      <c r="A35" s="23"/>
      <c r="B35" s="26" t="s">
        <v>34</v>
      </c>
      <c r="C35" s="27"/>
      <c r="D35" s="37" t="e">
        <f>AVERAGE(D36:D41)*2</f>
        <v>#DIV/0!</v>
      </c>
      <c r="E35" s="47"/>
      <c r="F35" s="33" t="s">
        <v>32</v>
      </c>
      <c r="G35" s="36" t="e">
        <f>IF(AND(F35="x",D35&lt;4.5),"Nee",IF(F35="x","Ja"," "))</f>
        <v>#DIV/0!</v>
      </c>
    </row>
    <row r="36" spans="1:7" x14ac:dyDescent="0.35">
      <c r="A36" s="23">
        <v>1</v>
      </c>
      <c r="B36" s="66" t="s">
        <v>35</v>
      </c>
      <c r="C36" s="67"/>
      <c r="D36" s="57"/>
      <c r="E36" s="58"/>
      <c r="F36" s="18"/>
    </row>
    <row r="37" spans="1:7" ht="28.5" customHeight="1" x14ac:dyDescent="0.35">
      <c r="A37" s="23">
        <v>2</v>
      </c>
      <c r="B37" s="66" t="s">
        <v>36</v>
      </c>
      <c r="C37" s="67"/>
      <c r="D37" s="57"/>
      <c r="E37" s="58"/>
      <c r="F37" s="18"/>
    </row>
    <row r="38" spans="1:7" x14ac:dyDescent="0.35">
      <c r="A38" s="23">
        <v>3</v>
      </c>
      <c r="B38" s="66" t="s">
        <v>37</v>
      </c>
      <c r="C38" s="67"/>
      <c r="D38" s="57"/>
      <c r="E38" s="58"/>
      <c r="F38" s="18"/>
    </row>
    <row r="39" spans="1:7" x14ac:dyDescent="0.35">
      <c r="A39" s="23">
        <f>A38+1</f>
        <v>4</v>
      </c>
      <c r="B39" s="66" t="s">
        <v>38</v>
      </c>
      <c r="C39" s="67"/>
      <c r="D39" s="57"/>
      <c r="E39" s="58"/>
      <c r="F39" s="18"/>
    </row>
    <row r="40" spans="1:7" x14ac:dyDescent="0.35">
      <c r="A40" s="23">
        <f t="shared" ref="A40:A41" si="0">A39+1</f>
        <v>5</v>
      </c>
      <c r="B40" s="66" t="s">
        <v>39</v>
      </c>
      <c r="C40" s="67"/>
      <c r="D40" s="57"/>
      <c r="E40" s="58"/>
      <c r="F40" s="18"/>
    </row>
    <row r="41" spans="1:7" x14ac:dyDescent="0.35">
      <c r="A41" s="23">
        <f t="shared" si="0"/>
        <v>6</v>
      </c>
      <c r="B41" s="66" t="s">
        <v>40</v>
      </c>
      <c r="C41" s="67"/>
      <c r="D41" s="57"/>
      <c r="E41" s="58"/>
      <c r="F41" s="18"/>
    </row>
    <row r="42" spans="1:7" x14ac:dyDescent="0.35">
      <c r="A42" s="23"/>
      <c r="B42" s="26" t="s">
        <v>41</v>
      </c>
      <c r="C42" s="27"/>
      <c r="D42" s="37" t="e">
        <f>AVERAGE(D43:D48)*2</f>
        <v>#DIV/0!</v>
      </c>
      <c r="E42" s="47"/>
      <c r="F42" s="33" t="s">
        <v>32</v>
      </c>
      <c r="G42" s="36" t="e">
        <f>IF(AND(F42="x",D42&lt;4.5),"Nee",IF(F42="x","Ja"," "))</f>
        <v>#DIV/0!</v>
      </c>
    </row>
    <row r="43" spans="1:7" ht="40.9" customHeight="1" x14ac:dyDescent="0.35">
      <c r="A43" s="23">
        <f>A41+1</f>
        <v>7</v>
      </c>
      <c r="B43" s="66" t="s">
        <v>42</v>
      </c>
      <c r="C43" s="67"/>
      <c r="D43" s="57"/>
      <c r="E43" s="58"/>
      <c r="F43" s="18"/>
    </row>
    <row r="44" spans="1:7" ht="28" customHeight="1" x14ac:dyDescent="0.35">
      <c r="A44" s="23">
        <f>A43+1</f>
        <v>8</v>
      </c>
      <c r="B44" s="66" t="s">
        <v>43</v>
      </c>
      <c r="C44" s="67"/>
      <c r="D44" s="57"/>
      <c r="E44" s="58"/>
      <c r="F44" s="18"/>
    </row>
    <row r="45" spans="1:7" x14ac:dyDescent="0.35">
      <c r="A45" s="23">
        <f t="shared" ref="A45:A48" si="1">A44+1</f>
        <v>9</v>
      </c>
      <c r="B45" s="66" t="s">
        <v>44</v>
      </c>
      <c r="C45" s="67"/>
      <c r="D45" s="57"/>
      <c r="E45" s="58"/>
      <c r="F45" s="18"/>
    </row>
    <row r="46" spans="1:7" x14ac:dyDescent="0.35">
      <c r="A46" s="23">
        <f t="shared" si="1"/>
        <v>10</v>
      </c>
      <c r="B46" s="66" t="s">
        <v>45</v>
      </c>
      <c r="C46" s="67"/>
      <c r="D46" s="57"/>
      <c r="E46" s="58"/>
      <c r="F46" s="18"/>
    </row>
    <row r="47" spans="1:7" x14ac:dyDescent="0.35">
      <c r="A47" s="23">
        <f t="shared" si="1"/>
        <v>11</v>
      </c>
      <c r="B47" s="66" t="s">
        <v>46</v>
      </c>
      <c r="C47" s="67"/>
      <c r="D47" s="57"/>
      <c r="E47" s="58"/>
      <c r="F47" s="18"/>
    </row>
    <row r="48" spans="1:7" ht="31" customHeight="1" x14ac:dyDescent="0.35">
      <c r="A48" s="23">
        <f t="shared" si="1"/>
        <v>12</v>
      </c>
      <c r="B48" s="66" t="s">
        <v>47</v>
      </c>
      <c r="C48" s="67"/>
      <c r="D48" s="57"/>
      <c r="E48" s="58"/>
      <c r="F48" s="18"/>
    </row>
    <row r="49" spans="1:7" x14ac:dyDescent="0.35">
      <c r="A49" s="23"/>
      <c r="B49" s="26" t="s">
        <v>48</v>
      </c>
      <c r="C49" s="27"/>
      <c r="D49" s="37" t="e">
        <f>AVERAGE(D50:D52)*2.2</f>
        <v>#DIV/0!</v>
      </c>
      <c r="E49" s="47"/>
      <c r="F49" s="33" t="s">
        <v>32</v>
      </c>
      <c r="G49" s="36" t="e">
        <f>IF(AND(F49="x",D49&lt;4.5),"Nee",IF(F49="x","Ja"," "))</f>
        <v>#DIV/0!</v>
      </c>
    </row>
    <row r="50" spans="1:7" ht="27.65" customHeight="1" x14ac:dyDescent="0.35">
      <c r="A50" s="23">
        <f>A48+1</f>
        <v>13</v>
      </c>
      <c r="B50" s="68" t="s">
        <v>49</v>
      </c>
      <c r="C50" s="69"/>
      <c r="D50" s="57"/>
      <c r="E50" s="58"/>
      <c r="F50" s="18"/>
    </row>
    <row r="51" spans="1:7" ht="26.25" customHeight="1" x14ac:dyDescent="0.35">
      <c r="A51" s="23">
        <v>14</v>
      </c>
      <c r="B51" s="68" t="s">
        <v>50</v>
      </c>
      <c r="C51" s="69"/>
      <c r="D51" s="57"/>
      <c r="E51" s="58"/>
      <c r="F51" s="18"/>
    </row>
    <row r="52" spans="1:7" ht="20.25" customHeight="1" x14ac:dyDescent="0.35">
      <c r="A52" s="23">
        <v>15</v>
      </c>
      <c r="B52" s="68" t="s">
        <v>51</v>
      </c>
      <c r="C52" s="69"/>
      <c r="D52" s="57"/>
      <c r="E52" s="58"/>
      <c r="F52" s="18"/>
    </row>
    <row r="53" spans="1:7" ht="14.65" customHeight="1" x14ac:dyDescent="0.35">
      <c r="A53" s="23"/>
      <c r="B53" s="26" t="s">
        <v>52</v>
      </c>
      <c r="C53" s="27"/>
      <c r="D53" s="37" t="e">
        <f>AVERAGE(D54:D61)*2.3</f>
        <v>#DIV/0!</v>
      </c>
      <c r="E53" s="47"/>
      <c r="F53" s="33" t="s">
        <v>32</v>
      </c>
      <c r="G53" s="36" t="e">
        <f>IF(AND(F53="x",D53&lt;4.5),"Nee",IF(F53="x","Ja"," "))</f>
        <v>#DIV/0!</v>
      </c>
    </row>
    <row r="54" spans="1:7" ht="30.4" customHeight="1" x14ac:dyDescent="0.35">
      <c r="A54" s="23">
        <f>A52+1</f>
        <v>16</v>
      </c>
      <c r="B54" s="66" t="s">
        <v>53</v>
      </c>
      <c r="C54" s="67"/>
      <c r="D54" s="57"/>
      <c r="E54" s="58"/>
      <c r="F54" s="18"/>
    </row>
    <row r="55" spans="1:7" ht="24.4" customHeight="1" x14ac:dyDescent="0.35">
      <c r="A55" s="23">
        <f>A54+1</f>
        <v>17</v>
      </c>
      <c r="B55" s="66" t="s">
        <v>54</v>
      </c>
      <c r="C55" s="67"/>
      <c r="D55" s="57"/>
      <c r="E55" s="58"/>
      <c r="F55" s="18"/>
    </row>
    <row r="56" spans="1:7" ht="48.4" customHeight="1" x14ac:dyDescent="0.35">
      <c r="A56" s="23">
        <f t="shared" ref="A56:A61" si="2">A55+1</f>
        <v>18</v>
      </c>
      <c r="B56" s="66" t="s">
        <v>55</v>
      </c>
      <c r="C56" s="67"/>
      <c r="D56" s="57"/>
      <c r="E56" s="58"/>
      <c r="F56" s="18"/>
    </row>
    <row r="57" spans="1:7" ht="30.4" customHeight="1" x14ac:dyDescent="0.35">
      <c r="A57" s="23">
        <f t="shared" si="2"/>
        <v>19</v>
      </c>
      <c r="B57" s="66" t="s">
        <v>56</v>
      </c>
      <c r="C57" s="67"/>
      <c r="D57" s="57"/>
      <c r="E57" s="58"/>
      <c r="F57" s="18"/>
    </row>
    <row r="58" spans="1:7" ht="30.4" customHeight="1" x14ac:dyDescent="0.35">
      <c r="A58" s="23">
        <f t="shared" si="2"/>
        <v>20</v>
      </c>
      <c r="B58" s="66" t="s">
        <v>57</v>
      </c>
      <c r="C58" s="67"/>
      <c r="D58" s="57"/>
      <c r="E58" s="58"/>
      <c r="F58" s="18"/>
    </row>
    <row r="59" spans="1:7" ht="45.4" customHeight="1" x14ac:dyDescent="0.35">
      <c r="A59" s="23">
        <f t="shared" si="2"/>
        <v>21</v>
      </c>
      <c r="B59" s="66" t="s">
        <v>58</v>
      </c>
      <c r="C59" s="67"/>
      <c r="D59" s="57"/>
      <c r="E59" s="58"/>
      <c r="F59" s="18"/>
    </row>
    <row r="60" spans="1:7" ht="30.4" customHeight="1" x14ac:dyDescent="0.35">
      <c r="A60" s="23">
        <f t="shared" si="2"/>
        <v>22</v>
      </c>
      <c r="B60" s="66" t="s">
        <v>59</v>
      </c>
      <c r="C60" s="67"/>
      <c r="D60" s="57"/>
      <c r="E60" s="58"/>
      <c r="F60" s="18"/>
    </row>
    <row r="61" spans="1:7" ht="30.4" customHeight="1" x14ac:dyDescent="0.35">
      <c r="A61" s="23">
        <f t="shared" si="2"/>
        <v>23</v>
      </c>
      <c r="B61" s="66" t="s">
        <v>46</v>
      </c>
      <c r="C61" s="67"/>
      <c r="D61" s="57"/>
      <c r="E61" s="58"/>
      <c r="F61" s="18"/>
    </row>
    <row r="62" spans="1:7" x14ac:dyDescent="0.35">
      <c r="A62" s="23"/>
      <c r="B62" s="26" t="s">
        <v>60</v>
      </c>
      <c r="C62" s="27"/>
      <c r="D62" s="37" t="e">
        <f>AVERAGE(D63:D73)*2</f>
        <v>#DIV/0!</v>
      </c>
      <c r="E62" s="47"/>
      <c r="F62" s="33" t="s">
        <v>32</v>
      </c>
      <c r="G62" s="36" t="e">
        <f>IF(AND(F62="x",D62&lt;4.5),"Nee",IF(F62="x","Ja"," "))</f>
        <v>#DIV/0!</v>
      </c>
    </row>
    <row r="63" spans="1:7" ht="29.65" customHeight="1" x14ac:dyDescent="0.35">
      <c r="A63" s="23">
        <f>A61+1</f>
        <v>24</v>
      </c>
      <c r="B63" s="66" t="s">
        <v>61</v>
      </c>
      <c r="C63" s="67"/>
      <c r="D63" s="57"/>
      <c r="E63" s="58"/>
      <c r="F63" s="18"/>
    </row>
    <row r="64" spans="1:7" x14ac:dyDescent="0.35">
      <c r="A64" s="23">
        <f>A63+1</f>
        <v>25</v>
      </c>
      <c r="B64" s="66" t="s">
        <v>46</v>
      </c>
      <c r="C64" s="67"/>
      <c r="D64" s="57"/>
      <c r="E64" s="58"/>
      <c r="F64" s="18"/>
    </row>
    <row r="65" spans="1:7" x14ac:dyDescent="0.35">
      <c r="A65" s="23">
        <f t="shared" ref="A65:A73" si="3">A64+1</f>
        <v>26</v>
      </c>
      <c r="B65" s="66" t="s">
        <v>62</v>
      </c>
      <c r="C65" s="67"/>
      <c r="D65" s="57"/>
      <c r="E65" s="58"/>
      <c r="F65" s="18"/>
    </row>
    <row r="66" spans="1:7" ht="46.15" customHeight="1" x14ac:dyDescent="0.35">
      <c r="A66" s="23">
        <f t="shared" si="3"/>
        <v>27</v>
      </c>
      <c r="B66" s="66" t="s">
        <v>63</v>
      </c>
      <c r="C66" s="67"/>
      <c r="D66" s="57"/>
      <c r="E66" s="58"/>
      <c r="F66" s="18"/>
    </row>
    <row r="67" spans="1:7" ht="31.9" customHeight="1" x14ac:dyDescent="0.35">
      <c r="A67" s="23">
        <f t="shared" si="3"/>
        <v>28</v>
      </c>
      <c r="B67" s="66" t="s">
        <v>64</v>
      </c>
      <c r="C67" s="67"/>
      <c r="D67" s="57"/>
      <c r="E67" s="58"/>
      <c r="F67" s="18"/>
    </row>
    <row r="68" spans="1:7" ht="37.15" customHeight="1" x14ac:dyDescent="0.35">
      <c r="A68" s="23">
        <f t="shared" si="3"/>
        <v>29</v>
      </c>
      <c r="B68" s="66" t="s">
        <v>65</v>
      </c>
      <c r="C68" s="67"/>
      <c r="D68" s="57"/>
      <c r="E68" s="58"/>
      <c r="F68" s="18"/>
    </row>
    <row r="69" spans="1:7" x14ac:dyDescent="0.35">
      <c r="A69" s="23">
        <f t="shared" si="3"/>
        <v>30</v>
      </c>
      <c r="B69" s="66" t="s">
        <v>66</v>
      </c>
      <c r="C69" s="67"/>
      <c r="D69" s="57"/>
      <c r="E69" s="58"/>
      <c r="F69" s="18"/>
    </row>
    <row r="70" spans="1:7" x14ac:dyDescent="0.35">
      <c r="A70" s="23">
        <f t="shared" si="3"/>
        <v>31</v>
      </c>
      <c r="B70" s="66" t="s">
        <v>67</v>
      </c>
      <c r="C70" s="67"/>
      <c r="D70" s="57"/>
      <c r="E70" s="58"/>
      <c r="F70" s="18"/>
    </row>
    <row r="71" spans="1:7" x14ac:dyDescent="0.35">
      <c r="A71" s="23">
        <f t="shared" si="3"/>
        <v>32</v>
      </c>
      <c r="B71" s="66" t="s">
        <v>68</v>
      </c>
      <c r="C71" s="67"/>
      <c r="D71" s="57"/>
      <c r="E71" s="58"/>
      <c r="F71" s="18"/>
    </row>
    <row r="72" spans="1:7" x14ac:dyDescent="0.35">
      <c r="A72" s="23">
        <f t="shared" si="3"/>
        <v>33</v>
      </c>
      <c r="B72" s="66" t="s">
        <v>46</v>
      </c>
      <c r="C72" s="67"/>
      <c r="D72" s="57"/>
      <c r="E72" s="58"/>
      <c r="F72" s="18"/>
    </row>
    <row r="73" spans="1:7" ht="46.15" customHeight="1" x14ac:dyDescent="0.35">
      <c r="A73" s="23">
        <f t="shared" si="3"/>
        <v>34</v>
      </c>
      <c r="B73" s="66" t="s">
        <v>69</v>
      </c>
      <c r="C73" s="67"/>
      <c r="D73" s="57"/>
      <c r="E73" s="58"/>
      <c r="F73" s="18"/>
    </row>
    <row r="74" spans="1:7" x14ac:dyDescent="0.35">
      <c r="A74" s="23"/>
      <c r="B74" s="26" t="s">
        <v>70</v>
      </c>
      <c r="C74" s="27"/>
      <c r="D74" s="37" t="e">
        <f>AVERAGE(D75:D78)*2</f>
        <v>#DIV/0!</v>
      </c>
      <c r="E74" s="47"/>
      <c r="F74" s="33" t="s">
        <v>32</v>
      </c>
      <c r="G74" s="36" t="e">
        <f>IF(AND(F74="x",D74&lt;4.5),"Nee",IF(F74="x","Ja"," "))</f>
        <v>#DIV/0!</v>
      </c>
    </row>
    <row r="75" spans="1:7" ht="46.15" customHeight="1" x14ac:dyDescent="0.35">
      <c r="A75" s="23">
        <f>A73+1</f>
        <v>35</v>
      </c>
      <c r="B75" s="66" t="s">
        <v>71</v>
      </c>
      <c r="C75" s="67"/>
      <c r="D75" s="57"/>
      <c r="E75" s="58"/>
      <c r="F75" s="18"/>
    </row>
    <row r="76" spans="1:7" ht="32.65" customHeight="1" x14ac:dyDescent="0.35">
      <c r="A76" s="23">
        <f>+A75+1</f>
        <v>36</v>
      </c>
      <c r="B76" s="66" t="s">
        <v>72</v>
      </c>
      <c r="C76" s="67"/>
      <c r="D76" s="57"/>
      <c r="E76" s="58"/>
      <c r="F76" s="18"/>
    </row>
    <row r="77" spans="1:7" x14ac:dyDescent="0.35">
      <c r="A77" s="23">
        <f t="shared" ref="A77" si="4">+A76+1</f>
        <v>37</v>
      </c>
      <c r="B77" s="66" t="s">
        <v>73</v>
      </c>
      <c r="C77" s="67"/>
      <c r="D77" s="57"/>
      <c r="E77" s="58"/>
      <c r="F77" s="18"/>
    </row>
    <row r="78" spans="1:7" ht="35.65" customHeight="1" x14ac:dyDescent="0.35">
      <c r="A78" s="23">
        <f>A77+1</f>
        <v>38</v>
      </c>
      <c r="B78" s="66" t="s">
        <v>74</v>
      </c>
      <c r="C78" s="67"/>
      <c r="D78" s="57"/>
      <c r="E78" s="58"/>
      <c r="F78" s="18"/>
    </row>
    <row r="79" spans="1:7" x14ac:dyDescent="0.35">
      <c r="A79" s="23"/>
      <c r="B79" s="26" t="s">
        <v>75</v>
      </c>
      <c r="C79" s="27"/>
      <c r="D79" s="37" t="e">
        <f>AVERAGE(D80:D83)*2</f>
        <v>#DIV/0!</v>
      </c>
      <c r="E79" s="47"/>
      <c r="F79" s="33" t="s">
        <v>32</v>
      </c>
      <c r="G79" s="36" t="e">
        <f>IF(AND(F79="x",D79&lt;5.5),"Nee",IF(F79="x","Ja"," "))</f>
        <v>#DIV/0!</v>
      </c>
    </row>
    <row r="80" spans="1:7" x14ac:dyDescent="0.35">
      <c r="A80" s="23">
        <f>A78+1</f>
        <v>39</v>
      </c>
      <c r="B80" s="66" t="s">
        <v>76</v>
      </c>
      <c r="C80" s="67"/>
      <c r="D80" s="57"/>
      <c r="E80" s="58"/>
      <c r="F80" s="18"/>
    </row>
    <row r="81" spans="1:6" x14ac:dyDescent="0.35">
      <c r="A81" s="23">
        <f>A80+1</f>
        <v>40</v>
      </c>
      <c r="B81" s="66" t="s">
        <v>77</v>
      </c>
      <c r="C81" s="67"/>
      <c r="D81" s="57"/>
      <c r="E81" s="58"/>
      <c r="F81" s="18"/>
    </row>
    <row r="82" spans="1:6" x14ac:dyDescent="0.35">
      <c r="A82" s="23">
        <f t="shared" ref="A82:A83" si="5">A81+1</f>
        <v>41</v>
      </c>
      <c r="B82" s="66" t="s">
        <v>78</v>
      </c>
      <c r="C82" s="67"/>
      <c r="D82" s="57"/>
      <c r="E82" s="58"/>
      <c r="F82" s="18"/>
    </row>
    <row r="83" spans="1:6" s="23" customFormat="1" x14ac:dyDescent="0.3">
      <c r="A83" s="23">
        <f t="shared" si="5"/>
        <v>42</v>
      </c>
      <c r="B83" s="66" t="s">
        <v>79</v>
      </c>
      <c r="C83" s="67"/>
      <c r="D83" s="57"/>
      <c r="E83" s="58"/>
      <c r="F83" s="18"/>
    </row>
    <row r="84" spans="1:6" ht="30" customHeight="1" thickBot="1" x14ac:dyDescent="0.4">
      <c r="A84" s="17"/>
      <c r="B84" s="74" t="s">
        <v>80</v>
      </c>
      <c r="C84" s="71"/>
      <c r="D84" s="59">
        <f>SUM(D36:D41,D43:D48,D50:D52,D54:D61,D63:D73,D75:D78,D80:D83)</f>
        <v>0</v>
      </c>
      <c r="E84" s="60"/>
      <c r="F84" s="18"/>
    </row>
    <row r="85" spans="1:6" ht="30" customHeight="1" thickBot="1" x14ac:dyDescent="0.4">
      <c r="A85" s="17"/>
      <c r="B85" s="17"/>
      <c r="C85" s="17"/>
      <c r="D85" s="17"/>
      <c r="E85" s="48"/>
      <c r="F85" s="17"/>
    </row>
    <row r="86" spans="1:6" ht="30" customHeight="1" thickBot="1" x14ac:dyDescent="0.4">
      <c r="A86" s="17"/>
      <c r="B86" s="70" t="s">
        <v>81</v>
      </c>
      <c r="C86" s="71"/>
      <c r="D86" s="19">
        <f>Omzettingstabel!D6</f>
        <v>1</v>
      </c>
      <c r="E86" s="49"/>
      <c r="F86" s="20"/>
    </row>
    <row r="87" spans="1:6" s="4" customFormat="1" ht="18.5" x14ac:dyDescent="0.45">
      <c r="A87" s="52"/>
      <c r="B87" s="39" t="s">
        <v>82</v>
      </c>
      <c r="C87" s="38"/>
      <c r="D87" s="38" t="str">
        <f>IF(AND(D86&gt;=5.5,COUNTIF(G35:G83,"Nee")&lt;1),"Ja","Nee")</f>
        <v>Nee</v>
      </c>
      <c r="E87" s="50"/>
      <c r="F87" s="61"/>
    </row>
    <row r="88" spans="1:6" s="4" customFormat="1" x14ac:dyDescent="0.35">
      <c r="A88" s="62" t="s">
        <v>83</v>
      </c>
      <c r="B88" s="32">
        <v>225</v>
      </c>
      <c r="C88" s="16"/>
      <c r="D88" s="61"/>
      <c r="E88" s="58"/>
      <c r="F88" s="61"/>
    </row>
    <row r="89" spans="1:6" s="4" customFormat="1" x14ac:dyDescent="0.35">
      <c r="A89" s="62" t="s">
        <v>84</v>
      </c>
      <c r="B89" s="32">
        <v>124</v>
      </c>
      <c r="C89" s="16"/>
      <c r="D89" s="61"/>
      <c r="E89" s="58"/>
      <c r="F89" s="61"/>
    </row>
    <row r="90" spans="1:6" s="4" customFormat="1" ht="8.25" customHeight="1" x14ac:dyDescent="0.35">
      <c r="A90" s="52"/>
      <c r="B90" s="16"/>
      <c r="C90" s="16"/>
      <c r="D90" s="61"/>
      <c r="E90" s="58"/>
      <c r="F90" s="61"/>
    </row>
    <row r="91" spans="1:6" s="4" customFormat="1" ht="18" x14ac:dyDescent="0.35">
      <c r="A91" s="52"/>
      <c r="B91" s="24" t="s">
        <v>85</v>
      </c>
      <c r="C91" s="24"/>
      <c r="D91" s="52"/>
      <c r="E91" s="55"/>
      <c r="F91" s="52"/>
    </row>
    <row r="92" spans="1:6" s="4" customFormat="1" x14ac:dyDescent="0.35">
      <c r="A92" s="52"/>
      <c r="B92" s="52" t="s">
        <v>86</v>
      </c>
      <c r="C92" s="52"/>
      <c r="D92" s="52"/>
      <c r="E92" s="55"/>
      <c r="F92" s="52"/>
    </row>
    <row r="93" spans="1:6" s="4" customFormat="1" x14ac:dyDescent="0.35">
      <c r="A93" s="52"/>
      <c r="B93" s="52"/>
      <c r="C93" s="52"/>
      <c r="D93" s="52"/>
      <c r="E93" s="55"/>
      <c r="F93" s="52"/>
    </row>
    <row r="94" spans="1:6" s="4" customFormat="1" x14ac:dyDescent="0.35">
      <c r="A94" s="52"/>
      <c r="B94" s="52"/>
      <c r="C94" s="52"/>
      <c r="D94" s="52"/>
      <c r="E94" s="55"/>
      <c r="F94" s="52"/>
    </row>
    <row r="95" spans="1:6" s="4" customFormat="1" x14ac:dyDescent="0.35">
      <c r="A95" s="52"/>
      <c r="B95" s="52"/>
      <c r="C95" s="52"/>
      <c r="D95" s="52"/>
      <c r="E95" s="55"/>
      <c r="F95" s="52"/>
    </row>
    <row r="96" spans="1:6" s="4" customFormat="1" x14ac:dyDescent="0.35">
      <c r="A96" s="52"/>
      <c r="B96" s="52" t="s">
        <v>87</v>
      </c>
      <c r="C96" s="52"/>
      <c r="D96" s="52"/>
      <c r="E96" s="55"/>
      <c r="F96" s="52"/>
    </row>
    <row r="97" spans="1:6" s="4" customFormat="1" x14ac:dyDescent="0.35">
      <c r="A97" s="52"/>
      <c r="B97" s="52"/>
      <c r="C97" s="52"/>
      <c r="D97" s="52"/>
      <c r="E97" s="55"/>
      <c r="F97" s="52"/>
    </row>
    <row r="98" spans="1:6" s="4" customFormat="1" x14ac:dyDescent="0.35">
      <c r="A98" s="52"/>
      <c r="B98" s="52"/>
      <c r="C98" s="52"/>
      <c r="D98" s="52"/>
      <c r="E98" s="55"/>
      <c r="F98" s="52"/>
    </row>
    <row r="99" spans="1:6" s="4" customFormat="1" x14ac:dyDescent="0.35">
      <c r="A99" s="52"/>
      <c r="B99" s="52"/>
      <c r="C99" s="52"/>
      <c r="D99" s="52"/>
      <c r="E99" s="55"/>
      <c r="F99" s="52"/>
    </row>
  </sheetData>
  <mergeCells count="45">
    <mergeCell ref="B86:C86"/>
    <mergeCell ref="B33:C33"/>
    <mergeCell ref="B69:C69"/>
    <mergeCell ref="B36:C36"/>
    <mergeCell ref="B41:C41"/>
    <mergeCell ref="B37:C37"/>
    <mergeCell ref="B38:C38"/>
    <mergeCell ref="B39:C39"/>
    <mergeCell ref="B40:C40"/>
    <mergeCell ref="B43:C43"/>
    <mergeCell ref="B44:C44"/>
    <mergeCell ref="B57:C57"/>
    <mergeCell ref="B58:C58"/>
    <mergeCell ref="B60:C60"/>
    <mergeCell ref="B61:C61"/>
    <mergeCell ref="B84:C84"/>
    <mergeCell ref="B48:C48"/>
    <mergeCell ref="B54:C54"/>
    <mergeCell ref="B55:C55"/>
    <mergeCell ref="B56:C56"/>
    <mergeCell ref="B45:C45"/>
    <mergeCell ref="B46:C46"/>
    <mergeCell ref="B47:C47"/>
    <mergeCell ref="B50:C50"/>
    <mergeCell ref="B51:C51"/>
    <mergeCell ref="B52:C52"/>
    <mergeCell ref="B59:C59"/>
    <mergeCell ref="B63:C63"/>
    <mergeCell ref="B68:C68"/>
    <mergeCell ref="B64:C64"/>
    <mergeCell ref="B65:C65"/>
    <mergeCell ref="B66:C66"/>
    <mergeCell ref="B67:C67"/>
    <mergeCell ref="B70:C70"/>
    <mergeCell ref="B83:C83"/>
    <mergeCell ref="B71:C71"/>
    <mergeCell ref="B72:C72"/>
    <mergeCell ref="B73:C73"/>
    <mergeCell ref="B75:C75"/>
    <mergeCell ref="B76:C76"/>
    <mergeCell ref="B77:C77"/>
    <mergeCell ref="B78:C78"/>
    <mergeCell ref="B80:C80"/>
    <mergeCell ref="B81:C81"/>
    <mergeCell ref="B82:C82"/>
  </mergeCells>
  <conditionalFormatting sqref="D36:E41 D54:E57 D43:E48 D50:E52">
    <cfRule type="colorScale" priority="49">
      <colorScale>
        <cfvo type="num" val="0"/>
        <cfvo type="num" val="3"/>
        <cfvo type="num" val="5"/>
        <color rgb="FFFF0000"/>
        <color rgb="FFFFEB84"/>
        <color rgb="FF92D050"/>
      </colorScale>
    </cfRule>
  </conditionalFormatting>
  <conditionalFormatting sqref="F36:F41 F54:F61 F63:F73 F75:F78 F43:F48 F50:F52 F80:F83">
    <cfRule type="colorScale" priority="38">
      <colorScale>
        <cfvo type="num" val="0"/>
        <cfvo type="num" val="1"/>
        <cfvo type="num" val="2"/>
        <color rgb="FFFF0000"/>
        <color rgb="FFFFEB84"/>
        <color rgb="FF92D050"/>
      </colorScale>
    </cfRule>
  </conditionalFormatting>
  <conditionalFormatting sqref="C19:C28">
    <cfRule type="colorScale" priority="28">
      <colorScale>
        <cfvo type="num" val="0"/>
        <cfvo type="num" val="3"/>
        <cfvo type="num" val="5"/>
        <color rgb="FFFF0000"/>
        <color rgb="FFFFEB84"/>
        <color rgb="FF92D050"/>
      </colorScale>
    </cfRule>
  </conditionalFormatting>
  <conditionalFormatting sqref="C29">
    <cfRule type="colorScale" priority="27">
      <colorScale>
        <cfvo type="num" val="0"/>
        <cfvo type="num" val="3"/>
        <cfvo type="num" val="5"/>
        <color rgb="FFFF0000"/>
        <color rgb="FFFFEB84"/>
        <color rgb="FF92D050"/>
      </colorScale>
    </cfRule>
  </conditionalFormatting>
  <conditionalFormatting sqref="D58:E59">
    <cfRule type="colorScale" priority="25">
      <colorScale>
        <cfvo type="num" val="0"/>
        <cfvo type="num" val="3"/>
        <cfvo type="num" val="5"/>
        <color rgb="FFFF0000"/>
        <color rgb="FFFFEB84"/>
        <color rgb="FF92D050"/>
      </colorScale>
    </cfRule>
  </conditionalFormatting>
  <conditionalFormatting sqref="D60:E61">
    <cfRule type="colorScale" priority="24">
      <colorScale>
        <cfvo type="num" val="0"/>
        <cfvo type="num" val="3"/>
        <cfvo type="num" val="5"/>
        <color rgb="FFFF0000"/>
        <color rgb="FFFFEB84"/>
        <color rgb="FF92D050"/>
      </colorScale>
    </cfRule>
  </conditionalFormatting>
  <conditionalFormatting sqref="D66:E67">
    <cfRule type="colorScale" priority="23">
      <colorScale>
        <cfvo type="num" val="0"/>
        <cfvo type="num" val="3"/>
        <cfvo type="num" val="5"/>
        <color rgb="FFFF0000"/>
        <color rgb="FFFFEB84"/>
        <color rgb="FF92D050"/>
      </colorScale>
    </cfRule>
  </conditionalFormatting>
  <conditionalFormatting sqref="D68:E73 D78:E78 D83:E83">
    <cfRule type="colorScale" priority="22">
      <colorScale>
        <cfvo type="num" val="0"/>
        <cfvo type="num" val="3"/>
        <cfvo type="num" val="5"/>
        <color rgb="FFFF0000"/>
        <color rgb="FFFFEB84"/>
        <color rgb="FF92D050"/>
      </colorScale>
    </cfRule>
  </conditionalFormatting>
  <conditionalFormatting sqref="G35">
    <cfRule type="containsText" dxfId="5" priority="20" operator="containsText" text="Ja">
      <formula>NOT(ISERROR(SEARCH("Ja",G35)))</formula>
    </cfRule>
    <cfRule type="containsText" dxfId="4" priority="21" operator="containsText" text="Nee">
      <formula>NOT(ISERROR(SEARCH("Nee",G35)))</formula>
    </cfRule>
  </conditionalFormatting>
  <conditionalFormatting sqref="D63:E65">
    <cfRule type="colorScale" priority="19">
      <colorScale>
        <cfvo type="num" val="0"/>
        <cfvo type="num" val="3"/>
        <cfvo type="num" val="5"/>
        <color rgb="FFFF0000"/>
        <color rgb="FFFFEB84"/>
        <color rgb="FF92D050"/>
      </colorScale>
    </cfRule>
  </conditionalFormatting>
  <conditionalFormatting sqref="D75:E77">
    <cfRule type="colorScale" priority="18">
      <colorScale>
        <cfvo type="num" val="0"/>
        <cfvo type="num" val="3"/>
        <cfvo type="num" val="5"/>
        <color rgb="FFFF0000"/>
        <color rgb="FFFFEB84"/>
        <color rgb="FF92D050"/>
      </colorScale>
    </cfRule>
  </conditionalFormatting>
  <conditionalFormatting sqref="D80:E82">
    <cfRule type="colorScale" priority="17">
      <colorScale>
        <cfvo type="num" val="0"/>
        <cfvo type="num" val="3"/>
        <cfvo type="num" val="5"/>
        <color rgb="FFFF0000"/>
        <color rgb="FFFFEB84"/>
        <color rgb="FF92D050"/>
      </colorScale>
    </cfRule>
  </conditionalFormatting>
  <conditionalFormatting sqref="G79 G74 G62 G53 G42">
    <cfRule type="containsText" dxfId="3" priority="3" operator="containsText" text="Ja">
      <formula>NOT(ISERROR(SEARCH("Ja",G42)))</formula>
    </cfRule>
    <cfRule type="containsText" dxfId="2" priority="4" operator="containsText" text="Nee">
      <formula>NOT(ISERROR(SEARCH("Nee",G42)))</formula>
    </cfRule>
  </conditionalFormatting>
  <conditionalFormatting sqref="G49">
    <cfRule type="containsText" dxfId="1" priority="1" operator="containsText" text="Ja">
      <formula>NOT(ISERROR(SEARCH("Ja",G49)))</formula>
    </cfRule>
    <cfRule type="containsText" dxfId="0" priority="2" operator="containsText" text="Nee">
      <formula>NOT(ISERROR(SEARCH("Nee",G49)))</formula>
    </cfRule>
  </conditionalFormatting>
  <pageMargins left="0.7" right="0.7" top="0.75" bottom="0.75" header="0.3" footer="0.3"/>
  <pageSetup paperSize="9" scale="63" orientation="portrait" verticalDpi="0"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2"/>
  <sheetViews>
    <sheetView zoomScaleNormal="100" workbookViewId="0">
      <selection activeCell="E10" sqref="E10"/>
    </sheetView>
  </sheetViews>
  <sheetFormatPr defaultRowHeight="14.5" x14ac:dyDescent="0.35"/>
  <sheetData>
    <row r="1" spans="1:8" ht="18.5" x14ac:dyDescent="0.45">
      <c r="A1" s="8" t="s">
        <v>88</v>
      </c>
      <c r="B1" s="8"/>
      <c r="C1" s="6"/>
    </row>
    <row r="2" spans="1:8" ht="18.5" x14ac:dyDescent="0.45">
      <c r="A2" s="8"/>
      <c r="B2" s="8"/>
      <c r="C2" s="6"/>
    </row>
    <row r="3" spans="1:8" x14ac:dyDescent="0.35">
      <c r="A3" s="4" t="s">
        <v>89</v>
      </c>
      <c r="B3" s="4"/>
      <c r="C3" s="4">
        <f>beoordelingsformulier!B88</f>
        <v>225</v>
      </c>
    </row>
    <row r="4" spans="1:8" x14ac:dyDescent="0.35">
      <c r="A4" s="7" t="s">
        <v>90</v>
      </c>
      <c r="B4" s="4"/>
      <c r="C4" s="4">
        <v>99</v>
      </c>
      <c r="D4" t="s">
        <v>91</v>
      </c>
    </row>
    <row r="5" spans="1:8" x14ac:dyDescent="0.35">
      <c r="A5" s="4"/>
      <c r="B5" s="4"/>
      <c r="C5" s="4"/>
    </row>
    <row r="6" spans="1:8" x14ac:dyDescent="0.35">
      <c r="A6" s="9" t="s">
        <v>15</v>
      </c>
      <c r="B6" s="9" t="s">
        <v>81</v>
      </c>
      <c r="C6" s="4"/>
      <c r="D6">
        <f>IF(beoordelingsformulier!D84&lt;=C4,beoordelingsformulier!D84*(4.5/C4)+1,beoordelingsformulier!D84*(4.5/(C3-C4))+(10-(4.5*C3/(C3-C4))))</f>
        <v>1</v>
      </c>
    </row>
    <row r="7" spans="1:8" x14ac:dyDescent="0.35">
      <c r="A7" s="5">
        <v>0</v>
      </c>
      <c r="B7" s="11">
        <f t="shared" ref="B7:B47" si="0">IF(A7=" "," ",IF(A7&lt;=C$4,A7*(4.5/C$4)+1,A7*(4.5/(C$3-C$4))+(10-(4.5*C$3/(C$3-C$4)))))</f>
        <v>1</v>
      </c>
      <c r="C7" s="4"/>
    </row>
    <row r="8" spans="1:8" x14ac:dyDescent="0.35">
      <c r="A8" s="5">
        <f>IF(A7&gt;=C$3," ",A7+1)</f>
        <v>1</v>
      </c>
      <c r="B8" s="11">
        <f t="shared" si="0"/>
        <v>1.0454545454545454</v>
      </c>
      <c r="C8" s="4"/>
    </row>
    <row r="9" spans="1:8" x14ac:dyDescent="0.35">
      <c r="A9" s="5">
        <f>IF(A8&gt;=C$3," ",A8+1)</f>
        <v>2</v>
      </c>
      <c r="B9" s="11">
        <f t="shared" si="0"/>
        <v>1.0909090909090908</v>
      </c>
      <c r="C9" s="4"/>
      <c r="H9" s="10"/>
    </row>
    <row r="10" spans="1:8" x14ac:dyDescent="0.35">
      <c r="A10" s="5">
        <f t="shared" ref="A10:A73" si="1">IF(A9&gt;=C$3," ",A9+1)</f>
        <v>3</v>
      </c>
      <c r="B10" s="11">
        <f t="shared" si="0"/>
        <v>1.1363636363636362</v>
      </c>
      <c r="C10" s="4"/>
    </row>
    <row r="11" spans="1:8" x14ac:dyDescent="0.35">
      <c r="A11" s="5">
        <f t="shared" si="1"/>
        <v>4</v>
      </c>
      <c r="B11" s="11">
        <f t="shared" si="0"/>
        <v>1.1818181818181819</v>
      </c>
      <c r="C11" s="4"/>
    </row>
    <row r="12" spans="1:8" x14ac:dyDescent="0.35">
      <c r="A12" s="5">
        <f t="shared" si="1"/>
        <v>5</v>
      </c>
      <c r="B12" s="11">
        <f t="shared" si="0"/>
        <v>1.2272727272727273</v>
      </c>
      <c r="C12" s="4"/>
    </row>
    <row r="13" spans="1:8" x14ac:dyDescent="0.35">
      <c r="A13" s="5">
        <f t="shared" si="1"/>
        <v>6</v>
      </c>
      <c r="B13" s="11">
        <f t="shared" si="0"/>
        <v>1.2727272727272727</v>
      </c>
      <c r="C13" s="4"/>
    </row>
    <row r="14" spans="1:8" x14ac:dyDescent="0.35">
      <c r="A14" s="5">
        <f t="shared" si="1"/>
        <v>7</v>
      </c>
      <c r="B14" s="11">
        <f t="shared" si="0"/>
        <v>1.3181818181818181</v>
      </c>
      <c r="C14" s="4"/>
    </row>
    <row r="15" spans="1:8" x14ac:dyDescent="0.35">
      <c r="A15" s="5">
        <f t="shared" si="1"/>
        <v>8</v>
      </c>
      <c r="B15" s="11">
        <f t="shared" si="0"/>
        <v>1.3636363636363638</v>
      </c>
      <c r="C15" s="4"/>
    </row>
    <row r="16" spans="1:8" x14ac:dyDescent="0.35">
      <c r="A16" s="5">
        <f t="shared" si="1"/>
        <v>9</v>
      </c>
      <c r="B16" s="11">
        <f t="shared" si="0"/>
        <v>1.4090909090909092</v>
      </c>
      <c r="C16" s="4"/>
    </row>
    <row r="17" spans="1:3" x14ac:dyDescent="0.35">
      <c r="A17" s="5">
        <f t="shared" si="1"/>
        <v>10</v>
      </c>
      <c r="B17" s="11">
        <f t="shared" si="0"/>
        <v>1.4545454545454546</v>
      </c>
      <c r="C17" s="4"/>
    </row>
    <row r="18" spans="1:3" x14ac:dyDescent="0.35">
      <c r="A18" s="5">
        <f t="shared" si="1"/>
        <v>11</v>
      </c>
      <c r="B18" s="11">
        <f t="shared" si="0"/>
        <v>1.5</v>
      </c>
      <c r="C18" s="4"/>
    </row>
    <row r="19" spans="1:3" x14ac:dyDescent="0.35">
      <c r="A19" s="5">
        <f t="shared" si="1"/>
        <v>12</v>
      </c>
      <c r="B19" s="11">
        <f t="shared" si="0"/>
        <v>1.5454545454545454</v>
      </c>
      <c r="C19" s="4"/>
    </row>
    <row r="20" spans="1:3" x14ac:dyDescent="0.35">
      <c r="A20" s="5">
        <f t="shared" si="1"/>
        <v>13</v>
      </c>
      <c r="B20" s="11">
        <f t="shared" si="0"/>
        <v>1.5909090909090908</v>
      </c>
      <c r="C20" s="4"/>
    </row>
    <row r="21" spans="1:3" x14ac:dyDescent="0.35">
      <c r="A21" s="5">
        <f t="shared" si="1"/>
        <v>14</v>
      </c>
      <c r="B21" s="11">
        <f t="shared" si="0"/>
        <v>1.6363636363636362</v>
      </c>
      <c r="C21" s="4"/>
    </row>
    <row r="22" spans="1:3" x14ac:dyDescent="0.35">
      <c r="A22" s="5">
        <f t="shared" si="1"/>
        <v>15</v>
      </c>
      <c r="B22" s="11">
        <f t="shared" si="0"/>
        <v>1.6818181818181819</v>
      </c>
      <c r="C22" s="4"/>
    </row>
    <row r="23" spans="1:3" x14ac:dyDescent="0.35">
      <c r="A23" s="5">
        <f t="shared" si="1"/>
        <v>16</v>
      </c>
      <c r="B23" s="11">
        <f t="shared" si="0"/>
        <v>1.7272727272727273</v>
      </c>
      <c r="C23" s="4"/>
    </row>
    <row r="24" spans="1:3" x14ac:dyDescent="0.35">
      <c r="A24" s="5">
        <f t="shared" si="1"/>
        <v>17</v>
      </c>
      <c r="B24" s="11">
        <f t="shared" si="0"/>
        <v>1.7727272727272727</v>
      </c>
      <c r="C24" s="4"/>
    </row>
    <row r="25" spans="1:3" x14ac:dyDescent="0.35">
      <c r="A25" s="5">
        <f t="shared" si="1"/>
        <v>18</v>
      </c>
      <c r="B25" s="11">
        <f t="shared" si="0"/>
        <v>1.8181818181818183</v>
      </c>
      <c r="C25" s="4"/>
    </row>
    <row r="26" spans="1:3" x14ac:dyDescent="0.35">
      <c r="A26" s="5">
        <f t="shared" si="1"/>
        <v>19</v>
      </c>
      <c r="B26" s="11">
        <f t="shared" si="0"/>
        <v>1.8636363636363638</v>
      </c>
      <c r="C26" s="4"/>
    </row>
    <row r="27" spans="1:3" x14ac:dyDescent="0.35">
      <c r="A27" s="5">
        <f t="shared" si="1"/>
        <v>20</v>
      </c>
      <c r="B27" s="11">
        <f t="shared" si="0"/>
        <v>1.9090909090909092</v>
      </c>
      <c r="C27" s="4"/>
    </row>
    <row r="28" spans="1:3" x14ac:dyDescent="0.35">
      <c r="A28" s="5">
        <f t="shared" si="1"/>
        <v>21</v>
      </c>
      <c r="B28" s="11">
        <f t="shared" si="0"/>
        <v>1.9545454545454546</v>
      </c>
      <c r="C28" s="4"/>
    </row>
    <row r="29" spans="1:3" x14ac:dyDescent="0.35">
      <c r="A29" s="5">
        <f t="shared" si="1"/>
        <v>22</v>
      </c>
      <c r="B29" s="11">
        <f t="shared" si="0"/>
        <v>2</v>
      </c>
      <c r="C29" s="4"/>
    </row>
    <row r="30" spans="1:3" x14ac:dyDescent="0.35">
      <c r="A30" s="5">
        <f t="shared" si="1"/>
        <v>23</v>
      </c>
      <c r="B30" s="11">
        <f t="shared" si="0"/>
        <v>2.0454545454545454</v>
      </c>
      <c r="C30" s="4"/>
    </row>
    <row r="31" spans="1:3" x14ac:dyDescent="0.35">
      <c r="A31" s="5">
        <f t="shared" si="1"/>
        <v>24</v>
      </c>
      <c r="B31" s="11">
        <f t="shared" si="0"/>
        <v>2.0909090909090908</v>
      </c>
      <c r="C31" s="4"/>
    </row>
    <row r="32" spans="1:3" x14ac:dyDescent="0.35">
      <c r="A32" s="5">
        <f t="shared" si="1"/>
        <v>25</v>
      </c>
      <c r="B32" s="11">
        <f t="shared" si="0"/>
        <v>2.1363636363636367</v>
      </c>
      <c r="C32" s="4"/>
    </row>
    <row r="33" spans="1:3" x14ac:dyDescent="0.35">
      <c r="A33" s="5">
        <f t="shared" si="1"/>
        <v>26</v>
      </c>
      <c r="B33" s="11">
        <f t="shared" si="0"/>
        <v>2.1818181818181817</v>
      </c>
      <c r="C33" s="4"/>
    </row>
    <row r="34" spans="1:3" x14ac:dyDescent="0.35">
      <c r="A34" s="5">
        <f t="shared" si="1"/>
        <v>27</v>
      </c>
      <c r="B34" s="11">
        <f t="shared" si="0"/>
        <v>2.2272727272727275</v>
      </c>
      <c r="C34" s="4"/>
    </row>
    <row r="35" spans="1:3" x14ac:dyDescent="0.35">
      <c r="A35" s="5">
        <f t="shared" si="1"/>
        <v>28</v>
      </c>
      <c r="B35" s="11">
        <f t="shared" si="0"/>
        <v>2.2727272727272725</v>
      </c>
      <c r="C35" s="4"/>
    </row>
    <row r="36" spans="1:3" x14ac:dyDescent="0.35">
      <c r="A36" s="5">
        <f t="shared" si="1"/>
        <v>29</v>
      </c>
      <c r="B36" s="11">
        <f t="shared" si="0"/>
        <v>2.3181818181818183</v>
      </c>
      <c r="C36" s="4"/>
    </row>
    <row r="37" spans="1:3" x14ac:dyDescent="0.35">
      <c r="A37" s="5">
        <f t="shared" si="1"/>
        <v>30</v>
      </c>
      <c r="B37" s="11">
        <f t="shared" si="0"/>
        <v>2.3636363636363638</v>
      </c>
      <c r="C37" s="4"/>
    </row>
    <row r="38" spans="1:3" x14ac:dyDescent="0.35">
      <c r="A38" s="5">
        <f t="shared" si="1"/>
        <v>31</v>
      </c>
      <c r="B38" s="11">
        <f t="shared" si="0"/>
        <v>2.4090909090909092</v>
      </c>
      <c r="C38" s="4"/>
    </row>
    <row r="39" spans="1:3" x14ac:dyDescent="0.35">
      <c r="A39" s="5">
        <f t="shared" si="1"/>
        <v>32</v>
      </c>
      <c r="B39" s="11">
        <f t="shared" si="0"/>
        <v>2.4545454545454546</v>
      </c>
      <c r="C39" s="4"/>
    </row>
    <row r="40" spans="1:3" x14ac:dyDescent="0.35">
      <c r="A40" s="5">
        <f t="shared" si="1"/>
        <v>33</v>
      </c>
      <c r="B40" s="11">
        <f t="shared" si="0"/>
        <v>2.5</v>
      </c>
      <c r="C40" s="4"/>
    </row>
    <row r="41" spans="1:3" x14ac:dyDescent="0.35">
      <c r="A41" s="5">
        <f t="shared" si="1"/>
        <v>34</v>
      </c>
      <c r="B41" s="11">
        <f t="shared" si="0"/>
        <v>2.5454545454545454</v>
      </c>
      <c r="C41" s="4"/>
    </row>
    <row r="42" spans="1:3" x14ac:dyDescent="0.35">
      <c r="A42" s="5">
        <f t="shared" si="1"/>
        <v>35</v>
      </c>
      <c r="B42" s="11">
        <f t="shared" si="0"/>
        <v>2.5909090909090908</v>
      </c>
    </row>
    <row r="43" spans="1:3" x14ac:dyDescent="0.35">
      <c r="A43" s="5">
        <f t="shared" si="1"/>
        <v>36</v>
      </c>
      <c r="B43" s="11">
        <f t="shared" si="0"/>
        <v>2.6363636363636367</v>
      </c>
    </row>
    <row r="44" spans="1:3" x14ac:dyDescent="0.35">
      <c r="A44" s="5">
        <f t="shared" si="1"/>
        <v>37</v>
      </c>
      <c r="B44" s="11">
        <f t="shared" si="0"/>
        <v>2.6818181818181817</v>
      </c>
    </row>
    <row r="45" spans="1:3" x14ac:dyDescent="0.35">
      <c r="A45" s="5">
        <f t="shared" si="1"/>
        <v>38</v>
      </c>
      <c r="B45" s="11">
        <f t="shared" si="0"/>
        <v>2.7272727272727275</v>
      </c>
    </row>
    <row r="46" spans="1:3" x14ac:dyDescent="0.35">
      <c r="A46" s="5">
        <f t="shared" si="1"/>
        <v>39</v>
      </c>
      <c r="B46" s="11">
        <f t="shared" si="0"/>
        <v>2.7727272727272725</v>
      </c>
    </row>
    <row r="47" spans="1:3" x14ac:dyDescent="0.35">
      <c r="A47" s="5">
        <f t="shared" si="1"/>
        <v>40</v>
      </c>
      <c r="B47" s="11">
        <f t="shared" si="0"/>
        <v>2.8181818181818183</v>
      </c>
    </row>
    <row r="48" spans="1:3" x14ac:dyDescent="0.35">
      <c r="A48" s="5">
        <f t="shared" si="1"/>
        <v>41</v>
      </c>
      <c r="B48" s="11">
        <f>IF(A48=" "," ",IF(A48&lt;=C$4,A48*(4.5/C$4)+1,A48*(4.5/(C$3-C$4))+(10-(4.5*C$3/(C$3-C$4)))))</f>
        <v>2.8636363636363638</v>
      </c>
    </row>
    <row r="49" spans="1:2" x14ac:dyDescent="0.35">
      <c r="A49" s="5">
        <f t="shared" si="1"/>
        <v>42</v>
      </c>
      <c r="B49" s="11">
        <f t="shared" ref="B49:B77" si="2">IF(A49=" "," ",IF(A49&lt;=C$4,A49*(4.5/C$4)+1,A49*(4.5/(C$3-C$4))+(10-(4.5*C$3/(C$3-C$4)))))</f>
        <v>2.9090909090909092</v>
      </c>
    </row>
    <row r="50" spans="1:2" x14ac:dyDescent="0.35">
      <c r="A50" s="5">
        <f t="shared" si="1"/>
        <v>43</v>
      </c>
      <c r="B50" s="11">
        <f t="shared" si="2"/>
        <v>2.9545454545454546</v>
      </c>
    </row>
    <row r="51" spans="1:2" x14ac:dyDescent="0.35">
      <c r="A51" s="5">
        <f t="shared" si="1"/>
        <v>44</v>
      </c>
      <c r="B51" s="11">
        <f t="shared" si="2"/>
        <v>3</v>
      </c>
    </row>
    <row r="52" spans="1:2" x14ac:dyDescent="0.35">
      <c r="A52" s="5">
        <f t="shared" si="1"/>
        <v>45</v>
      </c>
      <c r="B52" s="11">
        <f t="shared" si="2"/>
        <v>3.0454545454545454</v>
      </c>
    </row>
    <row r="53" spans="1:2" x14ac:dyDescent="0.35">
      <c r="A53" s="5">
        <f t="shared" si="1"/>
        <v>46</v>
      </c>
      <c r="B53" s="11">
        <f t="shared" si="2"/>
        <v>3.0909090909090908</v>
      </c>
    </row>
    <row r="54" spans="1:2" x14ac:dyDescent="0.35">
      <c r="A54" s="5">
        <f t="shared" si="1"/>
        <v>47</v>
      </c>
      <c r="B54" s="11">
        <f t="shared" si="2"/>
        <v>3.1363636363636362</v>
      </c>
    </row>
    <row r="55" spans="1:2" x14ac:dyDescent="0.35">
      <c r="A55" s="5">
        <f t="shared" si="1"/>
        <v>48</v>
      </c>
      <c r="B55" s="11">
        <f t="shared" si="2"/>
        <v>3.1818181818181817</v>
      </c>
    </row>
    <row r="56" spans="1:2" x14ac:dyDescent="0.35">
      <c r="A56" s="5">
        <f t="shared" si="1"/>
        <v>49</v>
      </c>
      <c r="B56" s="11">
        <f t="shared" si="2"/>
        <v>3.2272727272727275</v>
      </c>
    </row>
    <row r="57" spans="1:2" x14ac:dyDescent="0.35">
      <c r="A57" s="5">
        <f t="shared" si="1"/>
        <v>50</v>
      </c>
      <c r="B57" s="11">
        <f t="shared" si="2"/>
        <v>3.2727272727272729</v>
      </c>
    </row>
    <row r="58" spans="1:2" x14ac:dyDescent="0.35">
      <c r="A58" s="5">
        <f t="shared" si="1"/>
        <v>51</v>
      </c>
      <c r="B58" s="11">
        <f t="shared" si="2"/>
        <v>3.3181818181818183</v>
      </c>
    </row>
    <row r="59" spans="1:2" x14ac:dyDescent="0.35">
      <c r="A59" s="5">
        <f t="shared" si="1"/>
        <v>52</v>
      </c>
      <c r="B59" s="11">
        <f t="shared" si="2"/>
        <v>3.3636363636363638</v>
      </c>
    </row>
    <row r="60" spans="1:2" x14ac:dyDescent="0.35">
      <c r="A60" s="5">
        <f t="shared" si="1"/>
        <v>53</v>
      </c>
      <c r="B60" s="11">
        <f t="shared" si="2"/>
        <v>3.4090909090909092</v>
      </c>
    </row>
    <row r="61" spans="1:2" x14ac:dyDescent="0.35">
      <c r="A61" s="5">
        <f t="shared" si="1"/>
        <v>54</v>
      </c>
      <c r="B61" s="11">
        <f t="shared" si="2"/>
        <v>3.4545454545454546</v>
      </c>
    </row>
    <row r="62" spans="1:2" x14ac:dyDescent="0.35">
      <c r="A62" s="5">
        <f t="shared" si="1"/>
        <v>55</v>
      </c>
      <c r="B62" s="11">
        <f t="shared" si="2"/>
        <v>3.5</v>
      </c>
    </row>
    <row r="63" spans="1:2" x14ac:dyDescent="0.35">
      <c r="A63" s="5">
        <f t="shared" si="1"/>
        <v>56</v>
      </c>
      <c r="B63" s="11">
        <f t="shared" si="2"/>
        <v>3.5454545454545454</v>
      </c>
    </row>
    <row r="64" spans="1:2" x14ac:dyDescent="0.35">
      <c r="A64" s="5">
        <f t="shared" si="1"/>
        <v>57</v>
      </c>
      <c r="B64" s="11">
        <f t="shared" si="2"/>
        <v>3.5909090909090908</v>
      </c>
    </row>
    <row r="65" spans="1:2" x14ac:dyDescent="0.35">
      <c r="A65" s="5">
        <f t="shared" si="1"/>
        <v>58</v>
      </c>
      <c r="B65" s="11">
        <f t="shared" si="2"/>
        <v>3.6363636363636362</v>
      </c>
    </row>
    <row r="66" spans="1:2" x14ac:dyDescent="0.35">
      <c r="A66" s="5">
        <f t="shared" si="1"/>
        <v>59</v>
      </c>
      <c r="B66" s="11">
        <f t="shared" si="2"/>
        <v>3.6818181818181821</v>
      </c>
    </row>
    <row r="67" spans="1:2" x14ac:dyDescent="0.35">
      <c r="A67" s="5">
        <f t="shared" si="1"/>
        <v>60</v>
      </c>
      <c r="B67" s="11">
        <f t="shared" si="2"/>
        <v>3.7272727272727275</v>
      </c>
    </row>
    <row r="68" spans="1:2" x14ac:dyDescent="0.35">
      <c r="A68" s="5">
        <f t="shared" si="1"/>
        <v>61</v>
      </c>
      <c r="B68" s="11">
        <f t="shared" si="2"/>
        <v>3.7727272727272729</v>
      </c>
    </row>
    <row r="69" spans="1:2" x14ac:dyDescent="0.35">
      <c r="A69" s="5">
        <f t="shared" si="1"/>
        <v>62</v>
      </c>
      <c r="B69" s="11">
        <f t="shared" si="2"/>
        <v>3.8181818181818183</v>
      </c>
    </row>
    <row r="70" spans="1:2" x14ac:dyDescent="0.35">
      <c r="A70" s="5">
        <f t="shared" si="1"/>
        <v>63</v>
      </c>
      <c r="B70" s="11">
        <f t="shared" si="2"/>
        <v>3.8636363636363638</v>
      </c>
    </row>
    <row r="71" spans="1:2" x14ac:dyDescent="0.35">
      <c r="A71" s="5">
        <f t="shared" si="1"/>
        <v>64</v>
      </c>
      <c r="B71" s="11">
        <f t="shared" si="2"/>
        <v>3.9090909090909092</v>
      </c>
    </row>
    <row r="72" spans="1:2" x14ac:dyDescent="0.35">
      <c r="A72" s="5">
        <f t="shared" si="1"/>
        <v>65</v>
      </c>
      <c r="B72" s="11">
        <f t="shared" si="2"/>
        <v>3.9545454545454546</v>
      </c>
    </row>
    <row r="73" spans="1:2" x14ac:dyDescent="0.35">
      <c r="A73" s="5">
        <f t="shared" si="1"/>
        <v>66</v>
      </c>
      <c r="B73" s="11">
        <f t="shared" si="2"/>
        <v>4</v>
      </c>
    </row>
    <row r="74" spans="1:2" x14ac:dyDescent="0.35">
      <c r="A74" s="5">
        <f t="shared" ref="A74:A77" si="3">IF(A73&gt;=C$3," ",A73+1)</f>
        <v>67</v>
      </c>
      <c r="B74" s="11">
        <f t="shared" si="2"/>
        <v>4.045454545454545</v>
      </c>
    </row>
    <row r="75" spans="1:2" x14ac:dyDescent="0.35">
      <c r="A75" s="5">
        <f t="shared" si="3"/>
        <v>68</v>
      </c>
      <c r="B75" s="11">
        <f t="shared" si="2"/>
        <v>4.0909090909090908</v>
      </c>
    </row>
    <row r="76" spans="1:2" x14ac:dyDescent="0.35">
      <c r="A76" s="5">
        <f t="shared" si="3"/>
        <v>69</v>
      </c>
      <c r="B76" s="11">
        <f t="shared" si="2"/>
        <v>4.1363636363636367</v>
      </c>
    </row>
    <row r="77" spans="1:2" x14ac:dyDescent="0.35">
      <c r="A77" s="5">
        <f t="shared" si="3"/>
        <v>70</v>
      </c>
      <c r="B77" s="11">
        <f t="shared" si="2"/>
        <v>4.1818181818181817</v>
      </c>
    </row>
    <row r="78" spans="1:2" x14ac:dyDescent="0.35">
      <c r="A78" s="5">
        <f t="shared" ref="A78:A141" si="4">IF(A77&gt;=C$3," ",A77+1)</f>
        <v>71</v>
      </c>
      <c r="B78" s="11">
        <f t="shared" ref="B78:B141" si="5">IF(A78=" "," ",IF(A78&lt;=C$4,A78*(4.5/C$4)+1,A78*(4.5/(C$3-C$4))+(10-(4.5*C$3/(C$3-C$4)))))</f>
        <v>4.2272727272727275</v>
      </c>
    </row>
    <row r="79" spans="1:2" x14ac:dyDescent="0.35">
      <c r="A79" s="5">
        <f t="shared" si="4"/>
        <v>72</v>
      </c>
      <c r="B79" s="11">
        <f t="shared" si="5"/>
        <v>4.2727272727272734</v>
      </c>
    </row>
    <row r="80" spans="1:2" x14ac:dyDescent="0.35">
      <c r="A80" s="5">
        <f t="shared" si="4"/>
        <v>73</v>
      </c>
      <c r="B80" s="11">
        <f t="shared" si="5"/>
        <v>4.3181818181818183</v>
      </c>
    </row>
    <row r="81" spans="1:2" x14ac:dyDescent="0.35">
      <c r="A81" s="5">
        <f t="shared" si="4"/>
        <v>74</v>
      </c>
      <c r="B81" s="11">
        <f t="shared" si="5"/>
        <v>4.3636363636363633</v>
      </c>
    </row>
    <row r="82" spans="1:2" x14ac:dyDescent="0.35">
      <c r="A82" s="5">
        <f t="shared" si="4"/>
        <v>75</v>
      </c>
      <c r="B82" s="11">
        <f t="shared" si="5"/>
        <v>4.4090909090909092</v>
      </c>
    </row>
    <row r="83" spans="1:2" x14ac:dyDescent="0.35">
      <c r="A83" s="5">
        <f t="shared" si="4"/>
        <v>76</v>
      </c>
      <c r="B83" s="11">
        <f t="shared" si="5"/>
        <v>4.454545454545455</v>
      </c>
    </row>
    <row r="84" spans="1:2" x14ac:dyDescent="0.35">
      <c r="A84" s="5">
        <f t="shared" si="4"/>
        <v>77</v>
      </c>
      <c r="B84" s="11">
        <f t="shared" si="5"/>
        <v>4.5</v>
      </c>
    </row>
    <row r="85" spans="1:2" x14ac:dyDescent="0.35">
      <c r="A85" s="5">
        <f t="shared" si="4"/>
        <v>78</v>
      </c>
      <c r="B85" s="11">
        <f t="shared" si="5"/>
        <v>4.545454545454545</v>
      </c>
    </row>
    <row r="86" spans="1:2" x14ac:dyDescent="0.35">
      <c r="A86" s="5">
        <f t="shared" si="4"/>
        <v>79</v>
      </c>
      <c r="B86" s="11">
        <f t="shared" si="5"/>
        <v>4.5909090909090908</v>
      </c>
    </row>
    <row r="87" spans="1:2" x14ac:dyDescent="0.35">
      <c r="A87" s="5">
        <f t="shared" si="4"/>
        <v>80</v>
      </c>
      <c r="B87" s="11">
        <f t="shared" si="5"/>
        <v>4.6363636363636367</v>
      </c>
    </row>
    <row r="88" spans="1:2" x14ac:dyDescent="0.35">
      <c r="A88" s="5">
        <f t="shared" si="4"/>
        <v>81</v>
      </c>
      <c r="B88" s="11">
        <f t="shared" si="5"/>
        <v>4.6818181818181817</v>
      </c>
    </row>
    <row r="89" spans="1:2" x14ac:dyDescent="0.35">
      <c r="A89" s="5">
        <f t="shared" si="4"/>
        <v>82</v>
      </c>
      <c r="B89" s="11">
        <f t="shared" si="5"/>
        <v>4.7272727272727275</v>
      </c>
    </row>
    <row r="90" spans="1:2" x14ac:dyDescent="0.35">
      <c r="A90" s="5">
        <f t="shared" si="4"/>
        <v>83</v>
      </c>
      <c r="B90" s="11">
        <f t="shared" si="5"/>
        <v>4.7727272727272734</v>
      </c>
    </row>
    <row r="91" spans="1:2" x14ac:dyDescent="0.35">
      <c r="A91" s="5">
        <f t="shared" si="4"/>
        <v>84</v>
      </c>
      <c r="B91" s="11">
        <f t="shared" si="5"/>
        <v>4.8181818181818183</v>
      </c>
    </row>
    <row r="92" spans="1:2" x14ac:dyDescent="0.35">
      <c r="A92" s="5">
        <f t="shared" si="4"/>
        <v>85</v>
      </c>
      <c r="B92" s="11">
        <f t="shared" si="5"/>
        <v>4.8636363636363633</v>
      </c>
    </row>
    <row r="93" spans="1:2" x14ac:dyDescent="0.35">
      <c r="A93" s="5">
        <f t="shared" si="4"/>
        <v>86</v>
      </c>
      <c r="B93" s="11">
        <f t="shared" si="5"/>
        <v>4.9090909090909092</v>
      </c>
    </row>
    <row r="94" spans="1:2" x14ac:dyDescent="0.35">
      <c r="A94" s="5">
        <f t="shared" si="4"/>
        <v>87</v>
      </c>
      <c r="B94" s="11">
        <f t="shared" si="5"/>
        <v>4.954545454545455</v>
      </c>
    </row>
    <row r="95" spans="1:2" x14ac:dyDescent="0.35">
      <c r="A95" s="5">
        <f t="shared" si="4"/>
        <v>88</v>
      </c>
      <c r="B95" s="11">
        <f t="shared" si="5"/>
        <v>5</v>
      </c>
    </row>
    <row r="96" spans="1:2" x14ac:dyDescent="0.35">
      <c r="A96" s="5">
        <f t="shared" si="4"/>
        <v>89</v>
      </c>
      <c r="B96" s="11">
        <f t="shared" si="5"/>
        <v>5.0454545454545459</v>
      </c>
    </row>
    <row r="97" spans="1:2" x14ac:dyDescent="0.35">
      <c r="A97" s="5">
        <f t="shared" si="4"/>
        <v>90</v>
      </c>
      <c r="B97" s="11">
        <f t="shared" si="5"/>
        <v>5.0909090909090908</v>
      </c>
    </row>
    <row r="98" spans="1:2" x14ac:dyDescent="0.35">
      <c r="A98" s="5">
        <f t="shared" si="4"/>
        <v>91</v>
      </c>
      <c r="B98" s="11">
        <f t="shared" si="5"/>
        <v>5.1363636363636367</v>
      </c>
    </row>
    <row r="99" spans="1:2" x14ac:dyDescent="0.35">
      <c r="A99" s="5">
        <f t="shared" si="4"/>
        <v>92</v>
      </c>
      <c r="B99" s="11">
        <f t="shared" si="5"/>
        <v>5.1818181818181817</v>
      </c>
    </row>
    <row r="100" spans="1:2" x14ac:dyDescent="0.35">
      <c r="A100" s="5">
        <f t="shared" si="4"/>
        <v>93</v>
      </c>
      <c r="B100" s="11">
        <f t="shared" si="5"/>
        <v>5.2272727272727275</v>
      </c>
    </row>
    <row r="101" spans="1:2" x14ac:dyDescent="0.35">
      <c r="A101" s="5">
        <f t="shared" si="4"/>
        <v>94</v>
      </c>
      <c r="B101" s="11">
        <f t="shared" si="5"/>
        <v>5.2727272727272725</v>
      </c>
    </row>
    <row r="102" spans="1:2" x14ac:dyDescent="0.35">
      <c r="A102" s="5">
        <f t="shared" si="4"/>
        <v>95</v>
      </c>
      <c r="B102" s="11">
        <f t="shared" si="5"/>
        <v>5.3181818181818183</v>
      </c>
    </row>
    <row r="103" spans="1:2" x14ac:dyDescent="0.35">
      <c r="A103" s="5">
        <f t="shared" si="4"/>
        <v>96</v>
      </c>
      <c r="B103" s="11">
        <f t="shared" si="5"/>
        <v>5.3636363636363633</v>
      </c>
    </row>
    <row r="104" spans="1:2" x14ac:dyDescent="0.35">
      <c r="A104" s="5">
        <f t="shared" si="4"/>
        <v>97</v>
      </c>
      <c r="B104" s="11">
        <f t="shared" si="5"/>
        <v>5.4090909090909092</v>
      </c>
    </row>
    <row r="105" spans="1:2" x14ac:dyDescent="0.35">
      <c r="A105" s="5">
        <f t="shared" si="4"/>
        <v>98</v>
      </c>
      <c r="B105" s="11">
        <f t="shared" si="5"/>
        <v>5.454545454545455</v>
      </c>
    </row>
    <row r="106" spans="1:2" x14ac:dyDescent="0.35">
      <c r="A106" s="5">
        <f t="shared" si="4"/>
        <v>99</v>
      </c>
      <c r="B106" s="11">
        <f t="shared" si="5"/>
        <v>5.5</v>
      </c>
    </row>
    <row r="107" spans="1:2" x14ac:dyDescent="0.35">
      <c r="A107" s="5">
        <f t="shared" si="4"/>
        <v>100</v>
      </c>
      <c r="B107" s="11">
        <f t="shared" si="5"/>
        <v>5.5357142857142847</v>
      </c>
    </row>
    <row r="108" spans="1:2" x14ac:dyDescent="0.35">
      <c r="A108" s="5">
        <f t="shared" si="4"/>
        <v>101</v>
      </c>
      <c r="B108" s="11">
        <f t="shared" si="5"/>
        <v>5.5714285714285703</v>
      </c>
    </row>
    <row r="109" spans="1:2" x14ac:dyDescent="0.35">
      <c r="A109" s="5">
        <f t="shared" si="4"/>
        <v>102</v>
      </c>
      <c r="B109" s="11">
        <f t="shared" si="5"/>
        <v>5.6071428571428559</v>
      </c>
    </row>
    <row r="110" spans="1:2" x14ac:dyDescent="0.35">
      <c r="A110" s="5">
        <f t="shared" si="4"/>
        <v>103</v>
      </c>
      <c r="B110" s="11">
        <f t="shared" si="5"/>
        <v>5.6428571428571423</v>
      </c>
    </row>
    <row r="111" spans="1:2" x14ac:dyDescent="0.35">
      <c r="A111" s="5">
        <f t="shared" si="4"/>
        <v>104</v>
      </c>
      <c r="B111" s="11">
        <f t="shared" si="5"/>
        <v>5.678571428571427</v>
      </c>
    </row>
    <row r="112" spans="1:2" x14ac:dyDescent="0.35">
      <c r="A112" s="5">
        <f t="shared" si="4"/>
        <v>105</v>
      </c>
      <c r="B112" s="11">
        <f t="shared" si="5"/>
        <v>5.7142857142857135</v>
      </c>
    </row>
    <row r="113" spans="1:2" x14ac:dyDescent="0.35">
      <c r="A113" s="5">
        <f t="shared" si="4"/>
        <v>106</v>
      </c>
      <c r="B113" s="11">
        <f t="shared" si="5"/>
        <v>5.7499999999999991</v>
      </c>
    </row>
    <row r="114" spans="1:2" x14ac:dyDescent="0.35">
      <c r="A114" s="5">
        <f t="shared" si="4"/>
        <v>107</v>
      </c>
      <c r="B114" s="11">
        <f t="shared" si="5"/>
        <v>5.7857142857142847</v>
      </c>
    </row>
    <row r="115" spans="1:2" x14ac:dyDescent="0.35">
      <c r="A115" s="5">
        <f t="shared" si="4"/>
        <v>108</v>
      </c>
      <c r="B115" s="11">
        <f t="shared" si="5"/>
        <v>5.8214285714285703</v>
      </c>
    </row>
    <row r="116" spans="1:2" x14ac:dyDescent="0.35">
      <c r="A116" s="5">
        <f t="shared" si="4"/>
        <v>109</v>
      </c>
      <c r="B116" s="11">
        <f t="shared" si="5"/>
        <v>5.8571428571428559</v>
      </c>
    </row>
    <row r="117" spans="1:2" x14ac:dyDescent="0.35">
      <c r="A117" s="5">
        <f t="shared" si="4"/>
        <v>110</v>
      </c>
      <c r="B117" s="11">
        <f t="shared" si="5"/>
        <v>5.8928571428571423</v>
      </c>
    </row>
    <row r="118" spans="1:2" x14ac:dyDescent="0.35">
      <c r="A118" s="5">
        <f t="shared" si="4"/>
        <v>111</v>
      </c>
      <c r="B118" s="11">
        <f t="shared" si="5"/>
        <v>5.928571428571427</v>
      </c>
    </row>
    <row r="119" spans="1:2" x14ac:dyDescent="0.35">
      <c r="A119" s="5">
        <f t="shared" si="4"/>
        <v>112</v>
      </c>
      <c r="B119" s="11">
        <f t="shared" si="5"/>
        <v>5.9642857142857135</v>
      </c>
    </row>
    <row r="120" spans="1:2" x14ac:dyDescent="0.35">
      <c r="A120" s="5">
        <f t="shared" si="4"/>
        <v>113</v>
      </c>
      <c r="B120" s="11">
        <f t="shared" si="5"/>
        <v>5.9999999999999991</v>
      </c>
    </row>
    <row r="121" spans="1:2" x14ac:dyDescent="0.35">
      <c r="A121" s="5">
        <f t="shared" si="4"/>
        <v>114</v>
      </c>
      <c r="B121" s="11">
        <f t="shared" si="5"/>
        <v>6.0357142857142847</v>
      </c>
    </row>
    <row r="122" spans="1:2" x14ac:dyDescent="0.35">
      <c r="A122" s="5">
        <f t="shared" si="4"/>
        <v>115</v>
      </c>
      <c r="B122" s="11">
        <f t="shared" si="5"/>
        <v>6.0714285714285703</v>
      </c>
    </row>
    <row r="123" spans="1:2" x14ac:dyDescent="0.35">
      <c r="A123" s="5">
        <f t="shared" si="4"/>
        <v>116</v>
      </c>
      <c r="B123" s="11">
        <f t="shared" si="5"/>
        <v>6.1071428571428559</v>
      </c>
    </row>
    <row r="124" spans="1:2" x14ac:dyDescent="0.35">
      <c r="A124" s="5">
        <f t="shared" si="4"/>
        <v>117</v>
      </c>
      <c r="B124" s="11">
        <f t="shared" si="5"/>
        <v>6.1428571428571415</v>
      </c>
    </row>
    <row r="125" spans="1:2" x14ac:dyDescent="0.35">
      <c r="A125" s="5">
        <f t="shared" si="4"/>
        <v>118</v>
      </c>
      <c r="B125" s="11">
        <f t="shared" si="5"/>
        <v>6.1785714285714279</v>
      </c>
    </row>
    <row r="126" spans="1:2" x14ac:dyDescent="0.35">
      <c r="A126" s="5">
        <f t="shared" si="4"/>
        <v>119</v>
      </c>
      <c r="B126" s="11">
        <f t="shared" si="5"/>
        <v>6.2142857142857135</v>
      </c>
    </row>
    <row r="127" spans="1:2" x14ac:dyDescent="0.35">
      <c r="A127" s="5">
        <f t="shared" si="4"/>
        <v>120</v>
      </c>
      <c r="B127" s="11">
        <f t="shared" si="5"/>
        <v>6.2499999999999991</v>
      </c>
    </row>
    <row r="128" spans="1:2" x14ac:dyDescent="0.35">
      <c r="A128" s="5">
        <f t="shared" si="4"/>
        <v>121</v>
      </c>
      <c r="B128" s="11">
        <f t="shared" si="5"/>
        <v>6.2857142857142847</v>
      </c>
    </row>
    <row r="129" spans="1:2" x14ac:dyDescent="0.35">
      <c r="A129" s="5">
        <f t="shared" si="4"/>
        <v>122</v>
      </c>
      <c r="B129" s="11">
        <f t="shared" si="5"/>
        <v>6.3214285714285703</v>
      </c>
    </row>
    <row r="130" spans="1:2" x14ac:dyDescent="0.35">
      <c r="A130" s="5">
        <f t="shared" si="4"/>
        <v>123</v>
      </c>
      <c r="B130" s="11">
        <f t="shared" si="5"/>
        <v>6.3571428571428559</v>
      </c>
    </row>
    <row r="131" spans="1:2" x14ac:dyDescent="0.35">
      <c r="A131" s="5">
        <f t="shared" si="4"/>
        <v>124</v>
      </c>
      <c r="B131" s="11">
        <f t="shared" si="5"/>
        <v>6.3928571428571415</v>
      </c>
    </row>
    <row r="132" spans="1:2" x14ac:dyDescent="0.35">
      <c r="A132" s="5">
        <f t="shared" si="4"/>
        <v>125</v>
      </c>
      <c r="B132" s="11">
        <f t="shared" si="5"/>
        <v>6.4285714285714279</v>
      </c>
    </row>
    <row r="133" spans="1:2" x14ac:dyDescent="0.35">
      <c r="A133" s="5">
        <f t="shared" si="4"/>
        <v>126</v>
      </c>
      <c r="B133" s="11">
        <f t="shared" si="5"/>
        <v>6.4642857142857135</v>
      </c>
    </row>
    <row r="134" spans="1:2" x14ac:dyDescent="0.35">
      <c r="A134" s="5">
        <f t="shared" si="4"/>
        <v>127</v>
      </c>
      <c r="B134" s="11">
        <f t="shared" si="5"/>
        <v>6.4999999999999991</v>
      </c>
    </row>
    <row r="135" spans="1:2" x14ac:dyDescent="0.35">
      <c r="A135" s="5">
        <f t="shared" si="4"/>
        <v>128</v>
      </c>
      <c r="B135" s="11">
        <f t="shared" si="5"/>
        <v>6.5357142857142847</v>
      </c>
    </row>
    <row r="136" spans="1:2" x14ac:dyDescent="0.35">
      <c r="A136" s="5">
        <f t="shared" si="4"/>
        <v>129</v>
      </c>
      <c r="B136" s="11">
        <f t="shared" si="5"/>
        <v>6.5714285714285703</v>
      </c>
    </row>
    <row r="137" spans="1:2" x14ac:dyDescent="0.35">
      <c r="A137" s="5">
        <f t="shared" si="4"/>
        <v>130</v>
      </c>
      <c r="B137" s="11">
        <f t="shared" si="5"/>
        <v>6.6071428571428559</v>
      </c>
    </row>
    <row r="138" spans="1:2" x14ac:dyDescent="0.35">
      <c r="A138" s="5">
        <f t="shared" si="4"/>
        <v>131</v>
      </c>
      <c r="B138" s="11">
        <f t="shared" si="5"/>
        <v>6.6428571428571415</v>
      </c>
    </row>
    <row r="139" spans="1:2" x14ac:dyDescent="0.35">
      <c r="A139" s="5">
        <f t="shared" si="4"/>
        <v>132</v>
      </c>
      <c r="B139" s="11">
        <f t="shared" si="5"/>
        <v>6.6785714285714279</v>
      </c>
    </row>
    <row r="140" spans="1:2" x14ac:dyDescent="0.35">
      <c r="A140" s="5">
        <f t="shared" si="4"/>
        <v>133</v>
      </c>
      <c r="B140" s="11">
        <f t="shared" si="5"/>
        <v>6.7142857142857135</v>
      </c>
    </row>
    <row r="141" spans="1:2" x14ac:dyDescent="0.35">
      <c r="A141" s="5">
        <f t="shared" si="4"/>
        <v>134</v>
      </c>
      <c r="B141" s="11">
        <f t="shared" si="5"/>
        <v>6.7499999999999991</v>
      </c>
    </row>
    <row r="142" spans="1:2" x14ac:dyDescent="0.35">
      <c r="A142" s="5">
        <f t="shared" ref="A142:A153" si="6">IF(A141&gt;=C$3," ",A141+1)</f>
        <v>135</v>
      </c>
      <c r="B142" s="11">
        <f t="shared" ref="B142:B153" si="7">IF(A142=" "," ",IF(A142&lt;=C$4,A142*(4.5/C$4)+1,A142*(4.5/(C$3-C$4))+(10-(4.5*C$3/(C$3-C$4)))))</f>
        <v>6.7857142857142847</v>
      </c>
    </row>
    <row r="143" spans="1:2" x14ac:dyDescent="0.35">
      <c r="A143" s="5">
        <f t="shared" si="6"/>
        <v>136</v>
      </c>
      <c r="B143" s="11">
        <f t="shared" si="7"/>
        <v>6.8214285714285703</v>
      </c>
    </row>
    <row r="144" spans="1:2" x14ac:dyDescent="0.35">
      <c r="A144" s="5">
        <f t="shared" si="6"/>
        <v>137</v>
      </c>
      <c r="B144" s="11">
        <f t="shared" si="7"/>
        <v>6.8571428571428559</v>
      </c>
    </row>
    <row r="145" spans="1:2" x14ac:dyDescent="0.35">
      <c r="A145" s="5">
        <f t="shared" si="6"/>
        <v>138</v>
      </c>
      <c r="B145" s="11">
        <f t="shared" si="7"/>
        <v>6.8928571428571415</v>
      </c>
    </row>
    <row r="146" spans="1:2" x14ac:dyDescent="0.35">
      <c r="A146" s="5">
        <f t="shared" si="6"/>
        <v>139</v>
      </c>
      <c r="B146" s="11">
        <f t="shared" si="7"/>
        <v>6.9285714285714279</v>
      </c>
    </row>
    <row r="147" spans="1:2" x14ac:dyDescent="0.35">
      <c r="A147" s="5">
        <f t="shared" si="6"/>
        <v>140</v>
      </c>
      <c r="B147" s="11">
        <f t="shared" si="7"/>
        <v>6.9642857142857135</v>
      </c>
    </row>
    <row r="148" spans="1:2" x14ac:dyDescent="0.35">
      <c r="A148" s="5">
        <f t="shared" si="6"/>
        <v>141</v>
      </c>
      <c r="B148" s="11">
        <f t="shared" si="7"/>
        <v>6.9999999999999991</v>
      </c>
    </row>
    <row r="149" spans="1:2" x14ac:dyDescent="0.35">
      <c r="A149" s="5">
        <f t="shared" si="6"/>
        <v>142</v>
      </c>
      <c r="B149" s="11">
        <f t="shared" si="7"/>
        <v>7.0357142857142847</v>
      </c>
    </row>
    <row r="150" spans="1:2" x14ac:dyDescent="0.35">
      <c r="A150" s="5">
        <f t="shared" si="6"/>
        <v>143</v>
      </c>
      <c r="B150" s="11">
        <f t="shared" si="7"/>
        <v>7.0714285714285703</v>
      </c>
    </row>
    <row r="151" spans="1:2" x14ac:dyDescent="0.35">
      <c r="A151" s="5">
        <f t="shared" si="6"/>
        <v>144</v>
      </c>
      <c r="B151" s="11">
        <f t="shared" si="7"/>
        <v>7.1071428571428559</v>
      </c>
    </row>
    <row r="152" spans="1:2" x14ac:dyDescent="0.35">
      <c r="A152" s="5">
        <f t="shared" si="6"/>
        <v>145</v>
      </c>
      <c r="B152" s="11">
        <f t="shared" si="7"/>
        <v>7.1428571428571415</v>
      </c>
    </row>
    <row r="153" spans="1:2" x14ac:dyDescent="0.35">
      <c r="A153" s="5">
        <f t="shared" si="6"/>
        <v>146</v>
      </c>
      <c r="B153" s="11">
        <f t="shared" si="7"/>
        <v>7.1785714285714279</v>
      </c>
    </row>
    <row r="154" spans="1:2" x14ac:dyDescent="0.35">
      <c r="A154" s="5">
        <f t="shared" ref="A154:A157" si="8">IF(A153&gt;=C$3," ",A153+1)</f>
        <v>147</v>
      </c>
      <c r="B154" s="11">
        <f t="shared" ref="B154:B157" si="9">IF(A154=" "," ",IF(A154&lt;=C$4,A154*(4.5/C$4)+1,A154*(4.5/(C$3-C$4))+(10-(4.5*C$3/(C$3-C$4)))))</f>
        <v>7.2142857142857135</v>
      </c>
    </row>
    <row r="155" spans="1:2" x14ac:dyDescent="0.35">
      <c r="A155" s="5">
        <f t="shared" si="8"/>
        <v>148</v>
      </c>
      <c r="B155" s="11">
        <f t="shared" si="9"/>
        <v>7.2499999999999991</v>
      </c>
    </row>
    <row r="156" spans="1:2" x14ac:dyDescent="0.35">
      <c r="A156" s="5">
        <f t="shared" si="8"/>
        <v>149</v>
      </c>
      <c r="B156" s="11">
        <f t="shared" si="9"/>
        <v>7.2857142857142847</v>
      </c>
    </row>
    <row r="157" spans="1:2" x14ac:dyDescent="0.35">
      <c r="A157" s="5">
        <f t="shared" si="8"/>
        <v>150</v>
      </c>
      <c r="B157" s="11">
        <f t="shared" si="9"/>
        <v>7.3214285714285703</v>
      </c>
    </row>
    <row r="158" spans="1:2" x14ac:dyDescent="0.35">
      <c r="A158" s="5">
        <f t="shared" ref="A158:A221" si="10">IF(A157&gt;=C$3," ",A157+1)</f>
        <v>151</v>
      </c>
      <c r="B158" s="11">
        <f t="shared" ref="B158:B221" si="11">IF(A158=" "," ",IF(A158&lt;=C$4,A158*(4.5/C$4)+1,A158*(4.5/(C$3-C$4))+(10-(4.5*C$3/(C$3-C$4)))))</f>
        <v>7.3571428571428559</v>
      </c>
    </row>
    <row r="159" spans="1:2" x14ac:dyDescent="0.35">
      <c r="A159" s="5">
        <f t="shared" si="10"/>
        <v>152</v>
      </c>
      <c r="B159" s="11">
        <f t="shared" si="11"/>
        <v>7.3928571428571415</v>
      </c>
    </row>
    <row r="160" spans="1:2" x14ac:dyDescent="0.35">
      <c r="A160" s="5">
        <f t="shared" si="10"/>
        <v>153</v>
      </c>
      <c r="B160" s="11">
        <f t="shared" si="11"/>
        <v>7.4285714285714279</v>
      </c>
    </row>
    <row r="161" spans="1:2" x14ac:dyDescent="0.35">
      <c r="A161" s="5">
        <f t="shared" si="10"/>
        <v>154</v>
      </c>
      <c r="B161" s="11">
        <f t="shared" si="11"/>
        <v>7.4642857142857135</v>
      </c>
    </row>
    <row r="162" spans="1:2" x14ac:dyDescent="0.35">
      <c r="A162" s="5">
        <f t="shared" si="10"/>
        <v>155</v>
      </c>
      <c r="B162" s="11">
        <f t="shared" si="11"/>
        <v>7.4999999999999991</v>
      </c>
    </row>
    <row r="163" spans="1:2" x14ac:dyDescent="0.35">
      <c r="A163" s="5">
        <f t="shared" si="10"/>
        <v>156</v>
      </c>
      <c r="B163" s="11">
        <f t="shared" si="11"/>
        <v>7.5357142857142847</v>
      </c>
    </row>
    <row r="164" spans="1:2" x14ac:dyDescent="0.35">
      <c r="A164" s="5">
        <f t="shared" si="10"/>
        <v>157</v>
      </c>
      <c r="B164" s="11">
        <f t="shared" si="11"/>
        <v>7.5714285714285703</v>
      </c>
    </row>
    <row r="165" spans="1:2" x14ac:dyDescent="0.35">
      <c r="A165" s="5">
        <f t="shared" si="10"/>
        <v>158</v>
      </c>
      <c r="B165" s="11">
        <f t="shared" si="11"/>
        <v>7.6071428571428559</v>
      </c>
    </row>
    <row r="166" spans="1:2" x14ac:dyDescent="0.35">
      <c r="A166" s="5">
        <f t="shared" si="10"/>
        <v>159</v>
      </c>
      <c r="B166" s="11">
        <f t="shared" si="11"/>
        <v>7.6428571428571415</v>
      </c>
    </row>
    <row r="167" spans="1:2" x14ac:dyDescent="0.35">
      <c r="A167" s="5">
        <f t="shared" si="10"/>
        <v>160</v>
      </c>
      <c r="B167" s="11">
        <f t="shared" si="11"/>
        <v>7.678571428571427</v>
      </c>
    </row>
    <row r="168" spans="1:2" x14ac:dyDescent="0.35">
      <c r="A168" s="5">
        <f t="shared" si="10"/>
        <v>161</v>
      </c>
      <c r="B168" s="11">
        <f t="shared" si="11"/>
        <v>7.7142857142857135</v>
      </c>
    </row>
    <row r="169" spans="1:2" x14ac:dyDescent="0.35">
      <c r="A169" s="5">
        <f t="shared" si="10"/>
        <v>162</v>
      </c>
      <c r="B169" s="11">
        <f t="shared" si="11"/>
        <v>7.7499999999999991</v>
      </c>
    </row>
    <row r="170" spans="1:2" x14ac:dyDescent="0.35">
      <c r="A170" s="5">
        <f t="shared" si="10"/>
        <v>163</v>
      </c>
      <c r="B170" s="11">
        <f t="shared" si="11"/>
        <v>7.7857142857142847</v>
      </c>
    </row>
    <row r="171" spans="1:2" x14ac:dyDescent="0.35">
      <c r="A171" s="5">
        <f t="shared" si="10"/>
        <v>164</v>
      </c>
      <c r="B171" s="11">
        <f t="shared" si="11"/>
        <v>7.8214285714285703</v>
      </c>
    </row>
    <row r="172" spans="1:2" x14ac:dyDescent="0.35">
      <c r="A172" s="5">
        <f t="shared" si="10"/>
        <v>165</v>
      </c>
      <c r="B172" s="11">
        <f t="shared" si="11"/>
        <v>7.8571428571428559</v>
      </c>
    </row>
    <row r="173" spans="1:2" x14ac:dyDescent="0.35">
      <c r="A173" s="5">
        <f t="shared" si="10"/>
        <v>166</v>
      </c>
      <c r="B173" s="11">
        <f t="shared" si="11"/>
        <v>7.8928571428571415</v>
      </c>
    </row>
    <row r="174" spans="1:2" x14ac:dyDescent="0.35">
      <c r="A174" s="5">
        <f t="shared" si="10"/>
        <v>167</v>
      </c>
      <c r="B174" s="11">
        <f t="shared" si="11"/>
        <v>7.928571428571427</v>
      </c>
    </row>
    <row r="175" spans="1:2" x14ac:dyDescent="0.35">
      <c r="A175" s="5">
        <f t="shared" si="10"/>
        <v>168</v>
      </c>
      <c r="B175" s="11">
        <f t="shared" si="11"/>
        <v>7.9642857142857135</v>
      </c>
    </row>
    <row r="176" spans="1:2" x14ac:dyDescent="0.35">
      <c r="A176" s="5">
        <f t="shared" si="10"/>
        <v>169</v>
      </c>
      <c r="B176" s="11">
        <f t="shared" si="11"/>
        <v>7.9999999999999991</v>
      </c>
    </row>
    <row r="177" spans="1:2" x14ac:dyDescent="0.35">
      <c r="A177" s="5">
        <f t="shared" si="10"/>
        <v>170</v>
      </c>
      <c r="B177" s="11">
        <f t="shared" si="11"/>
        <v>8.0357142857142847</v>
      </c>
    </row>
    <row r="178" spans="1:2" x14ac:dyDescent="0.35">
      <c r="A178" s="5">
        <f t="shared" si="10"/>
        <v>171</v>
      </c>
      <c r="B178" s="11">
        <f t="shared" si="11"/>
        <v>8.0714285714285694</v>
      </c>
    </row>
    <row r="179" spans="1:2" x14ac:dyDescent="0.35">
      <c r="A179" s="5">
        <f t="shared" si="10"/>
        <v>172</v>
      </c>
      <c r="B179" s="11">
        <f t="shared" si="11"/>
        <v>8.1071428571428559</v>
      </c>
    </row>
    <row r="180" spans="1:2" x14ac:dyDescent="0.35">
      <c r="A180" s="5">
        <f t="shared" si="10"/>
        <v>173</v>
      </c>
      <c r="B180" s="11">
        <f t="shared" si="11"/>
        <v>8.1428571428571423</v>
      </c>
    </row>
    <row r="181" spans="1:2" x14ac:dyDescent="0.35">
      <c r="A181" s="5">
        <f t="shared" si="10"/>
        <v>174</v>
      </c>
      <c r="B181" s="11">
        <f t="shared" si="11"/>
        <v>8.178571428571427</v>
      </c>
    </row>
    <row r="182" spans="1:2" x14ac:dyDescent="0.35">
      <c r="A182" s="5">
        <f t="shared" si="10"/>
        <v>175</v>
      </c>
      <c r="B182" s="11">
        <f t="shared" si="11"/>
        <v>8.2142857142857135</v>
      </c>
    </row>
    <row r="183" spans="1:2" x14ac:dyDescent="0.35">
      <c r="A183" s="5">
        <f t="shared" si="10"/>
        <v>176</v>
      </c>
      <c r="B183" s="11">
        <f t="shared" si="11"/>
        <v>8.25</v>
      </c>
    </row>
    <row r="184" spans="1:2" x14ac:dyDescent="0.35">
      <c r="A184" s="5">
        <f t="shared" si="10"/>
        <v>177</v>
      </c>
      <c r="B184" s="11">
        <f t="shared" si="11"/>
        <v>8.2857142857142847</v>
      </c>
    </row>
    <row r="185" spans="1:2" x14ac:dyDescent="0.35">
      <c r="A185" s="5">
        <f t="shared" si="10"/>
        <v>178</v>
      </c>
      <c r="B185" s="11">
        <f t="shared" si="11"/>
        <v>8.3214285714285694</v>
      </c>
    </row>
    <row r="186" spans="1:2" x14ac:dyDescent="0.35">
      <c r="A186" s="5">
        <f t="shared" si="10"/>
        <v>179</v>
      </c>
      <c r="B186" s="11">
        <f t="shared" si="11"/>
        <v>8.3571428571428559</v>
      </c>
    </row>
    <row r="187" spans="1:2" x14ac:dyDescent="0.35">
      <c r="A187" s="5">
        <f t="shared" si="10"/>
        <v>180</v>
      </c>
      <c r="B187" s="11">
        <f t="shared" si="11"/>
        <v>8.3928571428571423</v>
      </c>
    </row>
    <row r="188" spans="1:2" x14ac:dyDescent="0.35">
      <c r="A188" s="5">
        <f t="shared" si="10"/>
        <v>181</v>
      </c>
      <c r="B188" s="11">
        <f t="shared" si="11"/>
        <v>8.428571428571427</v>
      </c>
    </row>
    <row r="189" spans="1:2" x14ac:dyDescent="0.35">
      <c r="A189" s="5">
        <f t="shared" si="10"/>
        <v>182</v>
      </c>
      <c r="B189" s="11">
        <f t="shared" si="11"/>
        <v>8.4642857142857135</v>
      </c>
    </row>
    <row r="190" spans="1:2" x14ac:dyDescent="0.35">
      <c r="A190" s="5">
        <f t="shared" si="10"/>
        <v>183</v>
      </c>
      <c r="B190" s="11">
        <f t="shared" si="11"/>
        <v>8.5</v>
      </c>
    </row>
    <row r="191" spans="1:2" x14ac:dyDescent="0.35">
      <c r="A191" s="5">
        <f t="shared" si="10"/>
        <v>184</v>
      </c>
      <c r="B191" s="11">
        <f t="shared" si="11"/>
        <v>8.5357142857142847</v>
      </c>
    </row>
    <row r="192" spans="1:2" x14ac:dyDescent="0.35">
      <c r="A192" s="5">
        <f t="shared" si="10"/>
        <v>185</v>
      </c>
      <c r="B192" s="11">
        <f t="shared" si="11"/>
        <v>8.5714285714285694</v>
      </c>
    </row>
    <row r="193" spans="1:2" x14ac:dyDescent="0.35">
      <c r="A193" s="5">
        <f t="shared" si="10"/>
        <v>186</v>
      </c>
      <c r="B193" s="11">
        <f t="shared" si="11"/>
        <v>8.6071428571428559</v>
      </c>
    </row>
    <row r="194" spans="1:2" x14ac:dyDescent="0.35">
      <c r="A194" s="5">
        <f t="shared" si="10"/>
        <v>187</v>
      </c>
      <c r="B194" s="11">
        <f t="shared" si="11"/>
        <v>8.6428571428571423</v>
      </c>
    </row>
    <row r="195" spans="1:2" x14ac:dyDescent="0.35">
      <c r="A195" s="5">
        <f t="shared" si="10"/>
        <v>188</v>
      </c>
      <c r="B195" s="11">
        <f t="shared" si="11"/>
        <v>8.678571428571427</v>
      </c>
    </row>
    <row r="196" spans="1:2" x14ac:dyDescent="0.35">
      <c r="A196" s="5">
        <f t="shared" si="10"/>
        <v>189</v>
      </c>
      <c r="B196" s="11">
        <f t="shared" si="11"/>
        <v>8.7142857142857135</v>
      </c>
    </row>
    <row r="197" spans="1:2" x14ac:dyDescent="0.35">
      <c r="A197" s="5">
        <f t="shared" si="10"/>
        <v>190</v>
      </c>
      <c r="B197" s="11">
        <f t="shared" si="11"/>
        <v>8.75</v>
      </c>
    </row>
    <row r="198" spans="1:2" x14ac:dyDescent="0.35">
      <c r="A198" s="5">
        <f t="shared" si="10"/>
        <v>191</v>
      </c>
      <c r="B198" s="11">
        <f t="shared" si="11"/>
        <v>8.7857142857142847</v>
      </c>
    </row>
    <row r="199" spans="1:2" x14ac:dyDescent="0.35">
      <c r="A199" s="5">
        <f t="shared" si="10"/>
        <v>192</v>
      </c>
      <c r="B199" s="11">
        <f t="shared" si="11"/>
        <v>8.8214285714285694</v>
      </c>
    </row>
    <row r="200" spans="1:2" x14ac:dyDescent="0.35">
      <c r="A200" s="5">
        <f t="shared" si="10"/>
        <v>193</v>
      </c>
      <c r="B200" s="11">
        <f t="shared" si="11"/>
        <v>8.8571428571428559</v>
      </c>
    </row>
    <row r="201" spans="1:2" x14ac:dyDescent="0.35">
      <c r="A201" s="5">
        <f t="shared" si="10"/>
        <v>194</v>
      </c>
      <c r="B201" s="11">
        <f t="shared" si="11"/>
        <v>8.8928571428571423</v>
      </c>
    </row>
    <row r="202" spans="1:2" x14ac:dyDescent="0.35">
      <c r="A202" s="5">
        <f t="shared" si="10"/>
        <v>195</v>
      </c>
      <c r="B202" s="11">
        <f t="shared" si="11"/>
        <v>8.928571428571427</v>
      </c>
    </row>
    <row r="203" spans="1:2" x14ac:dyDescent="0.35">
      <c r="A203" s="5">
        <f t="shared" si="10"/>
        <v>196</v>
      </c>
      <c r="B203" s="11">
        <f t="shared" si="11"/>
        <v>8.9642857142857135</v>
      </c>
    </row>
    <row r="204" spans="1:2" x14ac:dyDescent="0.35">
      <c r="A204" s="5">
        <f t="shared" si="10"/>
        <v>197</v>
      </c>
      <c r="B204" s="11">
        <f t="shared" si="11"/>
        <v>9</v>
      </c>
    </row>
    <row r="205" spans="1:2" x14ac:dyDescent="0.35">
      <c r="A205" s="5">
        <f t="shared" si="10"/>
        <v>198</v>
      </c>
      <c r="B205" s="11">
        <f t="shared" si="11"/>
        <v>9.0357142857142847</v>
      </c>
    </row>
    <row r="206" spans="1:2" x14ac:dyDescent="0.35">
      <c r="A206" s="5">
        <f t="shared" si="10"/>
        <v>199</v>
      </c>
      <c r="B206" s="11">
        <f t="shared" si="11"/>
        <v>9.0714285714285694</v>
      </c>
    </row>
    <row r="207" spans="1:2" x14ac:dyDescent="0.35">
      <c r="A207" s="5">
        <f t="shared" si="10"/>
        <v>200</v>
      </c>
      <c r="B207" s="11">
        <f t="shared" si="11"/>
        <v>9.1071428571428559</v>
      </c>
    </row>
    <row r="208" spans="1:2" x14ac:dyDescent="0.35">
      <c r="A208" s="5">
        <f t="shared" si="10"/>
        <v>201</v>
      </c>
      <c r="B208" s="11">
        <f t="shared" si="11"/>
        <v>9.1428571428571423</v>
      </c>
    </row>
    <row r="209" spans="1:2" x14ac:dyDescent="0.35">
      <c r="A209" s="5">
        <f t="shared" si="10"/>
        <v>202</v>
      </c>
      <c r="B209" s="11">
        <f t="shared" si="11"/>
        <v>9.178571428571427</v>
      </c>
    </row>
    <row r="210" spans="1:2" x14ac:dyDescent="0.35">
      <c r="A210" s="5">
        <f t="shared" si="10"/>
        <v>203</v>
      </c>
      <c r="B210" s="11">
        <f t="shared" si="11"/>
        <v>9.2142857142857135</v>
      </c>
    </row>
    <row r="211" spans="1:2" x14ac:dyDescent="0.35">
      <c r="A211" s="5">
        <f t="shared" si="10"/>
        <v>204</v>
      </c>
      <c r="B211" s="11">
        <f t="shared" si="11"/>
        <v>9.25</v>
      </c>
    </row>
    <row r="212" spans="1:2" x14ac:dyDescent="0.35">
      <c r="A212" s="5">
        <f t="shared" si="10"/>
        <v>205</v>
      </c>
      <c r="B212" s="11">
        <f t="shared" si="11"/>
        <v>9.2857142857142847</v>
      </c>
    </row>
    <row r="213" spans="1:2" x14ac:dyDescent="0.35">
      <c r="A213" s="5">
        <f t="shared" si="10"/>
        <v>206</v>
      </c>
      <c r="B213" s="11">
        <f t="shared" si="11"/>
        <v>9.3214285714285694</v>
      </c>
    </row>
    <row r="214" spans="1:2" x14ac:dyDescent="0.35">
      <c r="A214" s="5">
        <f t="shared" si="10"/>
        <v>207</v>
      </c>
      <c r="B214" s="11">
        <f t="shared" si="11"/>
        <v>9.3571428571428559</v>
      </c>
    </row>
    <row r="215" spans="1:2" x14ac:dyDescent="0.35">
      <c r="A215" s="5">
        <f t="shared" si="10"/>
        <v>208</v>
      </c>
      <c r="B215" s="11">
        <f t="shared" si="11"/>
        <v>9.3928571428571423</v>
      </c>
    </row>
    <row r="216" spans="1:2" x14ac:dyDescent="0.35">
      <c r="A216" s="5">
        <f t="shared" si="10"/>
        <v>209</v>
      </c>
      <c r="B216" s="11">
        <f t="shared" si="11"/>
        <v>9.428571428571427</v>
      </c>
    </row>
    <row r="217" spans="1:2" x14ac:dyDescent="0.35">
      <c r="A217" s="5">
        <f t="shared" si="10"/>
        <v>210</v>
      </c>
      <c r="B217" s="11">
        <f t="shared" si="11"/>
        <v>9.4642857142857135</v>
      </c>
    </row>
    <row r="218" spans="1:2" x14ac:dyDescent="0.35">
      <c r="A218" s="5">
        <f t="shared" si="10"/>
        <v>211</v>
      </c>
      <c r="B218" s="11">
        <f t="shared" si="11"/>
        <v>9.5</v>
      </c>
    </row>
    <row r="219" spans="1:2" x14ac:dyDescent="0.35">
      <c r="A219" s="5">
        <f t="shared" si="10"/>
        <v>212</v>
      </c>
      <c r="B219" s="11">
        <f t="shared" si="11"/>
        <v>9.5357142857142847</v>
      </c>
    </row>
    <row r="220" spans="1:2" x14ac:dyDescent="0.35">
      <c r="A220" s="5">
        <f t="shared" si="10"/>
        <v>213</v>
      </c>
      <c r="B220" s="11">
        <f t="shared" si="11"/>
        <v>9.5714285714285694</v>
      </c>
    </row>
    <row r="221" spans="1:2" x14ac:dyDescent="0.35">
      <c r="A221" s="5">
        <f t="shared" si="10"/>
        <v>214</v>
      </c>
      <c r="B221" s="11">
        <f t="shared" si="11"/>
        <v>9.6071428571428559</v>
      </c>
    </row>
    <row r="222" spans="1:2" x14ac:dyDescent="0.35">
      <c r="A222" s="5">
        <f t="shared" ref="A222:A232" si="12">IF(A221&gt;=C$3," ",A221+1)</f>
        <v>215</v>
      </c>
      <c r="B222" s="11">
        <f t="shared" ref="B222:B232" si="13">IF(A222=" "," ",IF(A222&lt;=C$4,A222*(4.5/C$4)+1,A222*(4.5/(C$3-C$4))+(10-(4.5*C$3/(C$3-C$4)))))</f>
        <v>9.6428571428571423</v>
      </c>
    </row>
    <row r="223" spans="1:2" x14ac:dyDescent="0.35">
      <c r="A223" s="5">
        <f t="shared" si="12"/>
        <v>216</v>
      </c>
      <c r="B223" s="11">
        <f t="shared" si="13"/>
        <v>9.678571428571427</v>
      </c>
    </row>
    <row r="224" spans="1:2" x14ac:dyDescent="0.35">
      <c r="A224" s="5">
        <f t="shared" si="12"/>
        <v>217</v>
      </c>
      <c r="B224" s="11">
        <f t="shared" si="13"/>
        <v>9.7142857142857135</v>
      </c>
    </row>
    <row r="225" spans="1:2" x14ac:dyDescent="0.35">
      <c r="A225" s="5">
        <f t="shared" si="12"/>
        <v>218</v>
      </c>
      <c r="B225" s="11">
        <f t="shared" si="13"/>
        <v>9.75</v>
      </c>
    </row>
    <row r="226" spans="1:2" x14ac:dyDescent="0.35">
      <c r="A226" s="5">
        <f t="shared" si="12"/>
        <v>219</v>
      </c>
      <c r="B226" s="11">
        <f t="shared" si="13"/>
        <v>9.7857142857142847</v>
      </c>
    </row>
    <row r="227" spans="1:2" x14ac:dyDescent="0.35">
      <c r="A227" s="5">
        <f t="shared" si="12"/>
        <v>220</v>
      </c>
      <c r="B227" s="11">
        <f t="shared" si="13"/>
        <v>9.8214285714285694</v>
      </c>
    </row>
    <row r="228" spans="1:2" x14ac:dyDescent="0.35">
      <c r="A228" s="5">
        <f t="shared" si="12"/>
        <v>221</v>
      </c>
      <c r="B228" s="11">
        <f t="shared" si="13"/>
        <v>9.8571428571428559</v>
      </c>
    </row>
    <row r="229" spans="1:2" x14ac:dyDescent="0.35">
      <c r="A229" s="5">
        <f t="shared" si="12"/>
        <v>222</v>
      </c>
      <c r="B229" s="11">
        <f t="shared" si="13"/>
        <v>9.8928571428571423</v>
      </c>
    </row>
    <row r="230" spans="1:2" x14ac:dyDescent="0.35">
      <c r="A230" s="5">
        <f t="shared" si="12"/>
        <v>223</v>
      </c>
      <c r="B230" s="11">
        <f t="shared" si="13"/>
        <v>9.928571428571427</v>
      </c>
    </row>
    <row r="231" spans="1:2" x14ac:dyDescent="0.35">
      <c r="A231" s="5">
        <f t="shared" si="12"/>
        <v>224</v>
      </c>
      <c r="B231" s="11">
        <f t="shared" si="13"/>
        <v>9.9642857142857135</v>
      </c>
    </row>
    <row r="232" spans="1:2" x14ac:dyDescent="0.35">
      <c r="A232" s="5">
        <f t="shared" si="12"/>
        <v>225</v>
      </c>
      <c r="B232" s="11">
        <f t="shared" si="13"/>
        <v>9.9999999999999982</v>
      </c>
    </row>
  </sheetData>
  <pageMargins left="0.7" right="0.7" top="0.75" bottom="0.75" header="0.3" footer="0.3"/>
  <pageSetup paperSize="9" scale="6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FEFE2E46C86D4A9898CCC49B418B36" ma:contentTypeVersion="10" ma:contentTypeDescription="Een nieuw document maken." ma:contentTypeScope="" ma:versionID="59433d9e7c0467d7b3e0a278ba07f63f">
  <xsd:schema xmlns:xsd="http://www.w3.org/2001/XMLSchema" xmlns:xs="http://www.w3.org/2001/XMLSchema" xmlns:p="http://schemas.microsoft.com/office/2006/metadata/properties" xmlns:ns2="2cb1c85b-b197-48cd-8bb1-fe9e9ee0096b" targetNamespace="http://schemas.microsoft.com/office/2006/metadata/properties" ma:root="true" ma:fieldsID="2bc87c78811838c35efebf3b8a3c4fc0" ns2:_="">
    <xsd:import namespace="2cb1c85b-b197-48cd-8bb1-fe9e9ee00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1c85b-b197-48cd-8bb1-fe9e9ee009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F7C470-E5D1-4257-8338-D3DE01B2AE47}">
  <ds:schemaRefs>
    <ds:schemaRef ds:uri="http://purl.org/dc/terms/"/>
    <ds:schemaRef ds:uri="http://schemas.openxmlformats.org/package/2006/metadata/core-properties"/>
    <ds:schemaRef ds:uri="2cb1c85b-b197-48cd-8bb1-fe9e9ee0096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9D37913-F413-4B04-9AE3-9841BEF9669B}">
  <ds:schemaRefs>
    <ds:schemaRef ds:uri="http://schemas.microsoft.com/sharepoint/v3/contenttype/forms"/>
  </ds:schemaRefs>
</ds:datastoreItem>
</file>

<file path=customXml/itemProps3.xml><?xml version="1.0" encoding="utf-8"?>
<ds:datastoreItem xmlns:ds="http://schemas.openxmlformats.org/officeDocument/2006/customXml" ds:itemID="{86F35DB9-36FF-475F-8044-E381B15285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b1c85b-b197-48cd-8bb1-fe9e9ee00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beoordelingsformulier</vt:lpstr>
      <vt:lpstr>Omzettingstabel</vt:lpstr>
      <vt:lpstr>Blad3</vt:lpstr>
      <vt:lpstr>beoordelingsformulier!Afdrukbereik</vt:lpstr>
    </vt:vector>
  </TitlesOfParts>
  <Manager/>
  <Company>AOC Oost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de Bruin</dc:creator>
  <cp:keywords/>
  <dc:description/>
  <cp:lastModifiedBy>Sandra Brouwer</cp:lastModifiedBy>
  <cp:revision/>
  <dcterms:created xsi:type="dcterms:W3CDTF">2015-11-02T12:21:20Z</dcterms:created>
  <dcterms:modified xsi:type="dcterms:W3CDTF">2020-09-22T10:13:18Z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0x010100F4FEFE2E46C86D4A9898CCC49B418B36</vt:lpwstr>
  </property>
</Properties>
</file>